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Plan1"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<sst xmlns="http://schemas.openxmlformats.org/spreadsheetml/2006/main" count="6245" uniqueCount="2451">
  <si>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</si>
  <si>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</si>
  <si>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</si>
  <si>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</si>
  <si>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</si>
  <si>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</si>
  <si>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</si>
  <si>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</si>
  <si>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</si>
  <si>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</si>
  <si>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</si>
  <si>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</si>
  <si>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</si>
  <si>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</si>
  <si>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</si>
  <si>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</si>
  <si>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</si>
  <si>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</si>
  <si>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</si>
  <si>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</si>
  <si>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</si>
  <si>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</si>
  <si>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</si>
  <si>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</si>
  <si>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</si>
  <si>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</si>
  <si>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</si>
  <si>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</si>
  <si>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</si>
  <si>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</si>
  <si>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</si>
  <si>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</si>
  <si>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</si>
  <si>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</si>
  <si>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</si>
  <si>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</si>
  <si>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</si>
  <si>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</si>
  <si>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</si>
  <si>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</si>
  <si>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</si>
  <si>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</si>
  <si>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</si>
  <si>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</si>
  <si>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</si>
  <si>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</si>
  <si>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</si>
  <si>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</si>
  <si>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</si>
  <si>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</si>
  <si>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</si>
  <si>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</si>
  <si>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</si>
  <si>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</si>
  <si>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</si>
  <si>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</si>
  <si>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</si>
  <si>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</si>
  <si>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</si>
  <si>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</si>
  <si>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</si>
  <si>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</si>
  <si>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</si>
  <si>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</si>
  <si>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</si>
  <si>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</si>
  <si>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</si>
  <si>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</si>
  <si>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</si>
  <si>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</si>
  <si>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</si>
  <si>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</si>
  <si>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</si>
  <si>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</si>
  <si>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</si>
  <si>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</si>
  <si>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</si>
  <si>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</si>
  <si>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</si>
  <si>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</si>
  <si>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</si>
  <si>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</si>
  <si>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</si>
  <si>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</si>
  <si>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</si>
  <si>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</si>
  <si>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</si>
  <si>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</si>
  <si>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</si>
  <si>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</si>
  <si>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</si>
  <si>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</si>
  <si>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</si>
  <si>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</si>
  <si>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</si>
  <si>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</si>
  <si>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</si>
  <si>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</si>
  <si>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</si>
  <si>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</si>
  <si>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</si>
  <si>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</si>
  <si>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</si>
  <si>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</si>
  <si>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</si>
  <si>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</si>
  <si>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</si>
  <si>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</si>
  <si>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</si>
  <si>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</si>
  <si>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</si>
  <si>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</si>
  <si>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</si>
  <si>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</si>
  <si>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</si>
  <si>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</si>
  <si>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</si>
  <si>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</si>
  <si>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</si>
  <si>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</si>
  <si>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</si>
  <si>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</si>
  <si>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</si>
  <si>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</si>
  <si>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</si>
  <si>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</si>
  <si>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</si>
  <si>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</si>
  <si>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</si>
  <si>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</si>
  <si>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</si>
  <si>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</si>
  <si>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</si>
  <si>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</si>
  <si>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</si>
  <si>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</si>
  <si>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</si>
  <si>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</si>
  <si>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</si>
  <si>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</si>
  <si>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</si>
  <si>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</si>
  <si>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</si>
  <si>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</si>
  <si>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</si>
  <si>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</si>
  <si>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</si>
  <si>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</si>
  <si>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</si>
  <si>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</si>
  <si>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</si>
  <si>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</si>
  <si>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</si>
  <si>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</si>
  <si>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</si>
  <si>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</si>
  <si>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</si>
  <si>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</si>
  <si>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</si>
  <si>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</si>
  <si>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</si>
  <si>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</si>
  <si>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</si>
  <si>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</si>
  <si>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</si>
  <si>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</si>
  <si>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</si>
  <si>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</si>
  <si>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</si>
  <si>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</si>
  <si>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</si>
  <si>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</si>
  <si>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</si>
  <si>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</si>
  <si>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</si>
  <si>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</si>
  <si>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</si>
  <si>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</si>
  <si>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</si>
  <si>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</si>
  <si>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</si>
  <si>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</si>
  <si>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</si>
  <si>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</si>
  <si>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</si>
  <si>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</si>
  <si>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</si>
  <si>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</si>
  <si>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</si>
  <si>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</si>
  <si>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</si>
  <si>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</si>
  <si>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</si>
  <si>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</si>
  <si>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</si>
  <si>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</si>
  <si>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</si>
  <si>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</si>
  <si>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</si>
  <si>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</si>
  <si>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</si>
  <si>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</si>
  <si>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</si>
  <si>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</si>
  <si>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</si>
  <si>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</si>
  <si>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</si>
  <si>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</si>
  <si>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</si>
  <si>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</si>
  <si>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</si>
  <si>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</si>
  <si>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</si>
  <si>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</si>
  <si>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</si>
  <si>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</si>
  <si>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</si>
  <si>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</si>
  <si>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</si>
  <si>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</si>
  <si>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</si>
  <si>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</si>
  <si>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</si>
  <si>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</si>
  <si>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</si>
  <si>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</si>
  <si>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</si>
  <si>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</si>
  <si>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</si>
  <si>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</si>
  <si>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</si>
  <si>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</si>
  <si>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</si>
  <si>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</si>
  <si>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</si>
  <si>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</si>
  <si>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</si>
  <si>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</si>
  <si>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</si>
  <si>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</si>
  <si>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</si>
  <si>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</si>
  <si>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</si>
  <si>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</si>
  <si>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</si>
  <si>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</si>
  <si>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</si>
  <si>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</si>
  <si>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</si>
  <si>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</si>
  <si>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</si>
  <si>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</si>
  <si>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</si>
  <si>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</si>
  <si>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</si>
  <si>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</si>
  <si>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</si>
  <si>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</si>
  <si>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</si>
  <si>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</si>
  <si>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</si>
  <si>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</si>
  <si>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</si>
  <si>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</si>
  <si>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</si>
  <si>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</si>
  <si>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</si>
  <si>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</si>
  <si>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</si>
  <si>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</si>
  <si>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</si>
  <si>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</si>
  <si>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</si>
  <si>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</si>
  <si>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</si>
  <si>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</si>
  <si>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</si>
  <si>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</si>
  <si>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</si>
  <si>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</si>
  <si>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</si>
  <si>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</si>
  <si>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</si>
  <si>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</si>
  <si>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</si>
  <si>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</si>
  <si>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</si>
  <si>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</si>
  <si>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</si>
  <si>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</si>
  <si>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</si>
  <si>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</si>
  <si>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</si>
  <si>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</si>
  <si>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</si>
  <si>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</si>
  <si>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</si>
  <si>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</si>
  <si>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</si>
  <si>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</si>
  <si>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</si>
  <si>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</si>
  <si>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</si>
  <si>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</si>
  <si>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</si>
  <si>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</si>
  <si>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</si>
  <si>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</si>
  <si>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</si>
  <si>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</si>
  <si>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</si>
  <si>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</si>
  <si>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</si>
  <si>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</si>
  <si>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</si>
  <si>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</si>
  <si>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</si>
  <si>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</si>
  <si>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</si>
  <si>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</si>
  <si>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</si>
  <si>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</si>
  <si>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</si>
  <si>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</si>
  <si>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</si>
  <si>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</si>
  <si>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</si>
  <si>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</si>
  <si>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</si>
  <si>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</si>
  <si>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</si>
  <si>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</si>
  <si>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</si>
  <si>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</si>
  <si>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</si>
  <si>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</si>
  <si>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</si>
  <si>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</si>
  <si>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</si>
  <si>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</si>
  <si>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</si>
  <si>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</si>
  <si>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</si>
  <si>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</si>
  <si>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</si>
  <si>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</si>
  <si>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</si>
  <si>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</si>
  <si>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</si>
  <si>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</si>
  <si>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</si>
  <si>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</si>
  <si>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</si>
  <si>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</si>
  <si>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</si>
  <si>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</si>
  <si>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</si>
  <si>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</si>
  <si>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</si>
  <si>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</si>
  <si>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</si>
  <si>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</si>
  <si>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</si>
  <si>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</si>
  <si>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</si>
  <si>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</si>
  <si>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</si>
  <si>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</si>
  <si>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</si>
  <si>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</si>
  <si>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</si>
  <si>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</si>
  <si>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</si>
  <si>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</si>
  <si>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</si>
  <si>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</si>
  <si>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</si>
  <si>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</si>
  <si>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</si>
  <si>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</si>
  <si>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</si>
  <si>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</si>
  <si>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</si>
  <si>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</si>
  <si>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</si>
  <si>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</si>
  <si>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</si>
  <si>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</si>
  <si>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</si>
  <si>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</si>
  <si>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</si>
  <si>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</si>
  <si>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</si>
  <si>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</si>
  <si>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</si>
  <si>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</si>
  <si>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</si>
  <si>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</si>
  <si>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</si>
  <si>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</si>
  <si>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</si>
  <si>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</si>
  <si>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</si>
  <si>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</si>
  <si>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</si>
  <si>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</si>
  <si>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</si>
  <si>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</si>
  <si>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</si>
  <si>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</si>
  <si>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</si>
  <si>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</si>
  <si>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</si>
  <si>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</si>
  <si>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</si>
  <si>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</si>
  <si>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</si>
  <si>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</si>
  <si>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</si>
  <si>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</si>
  <si>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</si>
  <si>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</si>
  <si>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</si>
  <si>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</si>
  <si>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</si>
  <si>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</si>
  <si>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</si>
  <si>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</si>
  <si>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</si>
  <si>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</si>
  <si>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</si>
  <si>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</si>
  <si>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</si>
  <si>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</si>
  <si>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</si>
  <si>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</si>
  <si>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</si>
  <si>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</si>
  <si>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</si>
  <si>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</si>
  <si>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</si>
  <si>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</si>
  <si>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</si>
  <si>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</si>
  <si>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</si>
  <si>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</si>
  <si>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</si>
  <si>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</si>
  <si>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</si>
  <si>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</si>
  <si>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</si>
  <si>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</si>
  <si>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</si>
  <si>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</si>
  <si>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</si>
  <si>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</si>
  <si>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</si>
  <si>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</si>
  <si>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</si>
  <si>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</si>
  <si>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</si>
  <si>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</si>
  <si>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</si>
  <si>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</si>
  <si>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</si>
  <si>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</si>
  <si>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</si>
  <si>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</si>
  <si>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</si>
  <si>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</si>
  <si>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</si>
  <si>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</si>
  <si>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</si>
  <si>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</si>
  <si>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</si>
  <si>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</si>
  <si>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</si>
  <si>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</si>
  <si>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</si>
  <si>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</si>
  <si>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</si>
  <si>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</si>
  <si>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</si>
  <si>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</si>
  <si>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</si>
  <si>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</si>
  <si>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</si>
  <si>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</si>
  <si>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</si>
  <si>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</si>
  <si>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</si>
  <si>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</si>
  <si>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</si>
  <si>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</si>
  <si>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</si>
  <si>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</si>
  <si>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</si>
  <si>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</si>
  <si>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</si>
  <si>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</si>
  <si>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</si>
  <si>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</si>
  <si>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</si>
  <si>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</si>
  <si>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</si>
  <si>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</si>
  <si>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</si>
  <si>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</si>
  <si>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</si>
  <si>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</si>
  <si>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</si>
  <si>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</si>
  <si>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</si>
  <si>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</si>
  <si>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</si>
  <si>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</si>
  <si>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</si>
  <si>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</si>
  <si>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</si>
  <si>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</si>
  <si>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</si>
  <si>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</si>
  <si>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</si>
  <si>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</si>
  <si>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</si>
  <si>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</si>
  <si>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</si>
  <si>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</si>
  <si>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</si>
  <si>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</si>
  <si>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</si>
  <si>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</si>
  <si>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</si>
  <si>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</si>
  <si>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</si>
  <si>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</si>
  <si>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</si>
  <si>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</si>
  <si>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</si>
  <si>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</si>
  <si>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</si>
  <si>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</si>
  <si>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</si>
  <si>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</si>
  <si>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</si>
  <si>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</si>
  <si>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</si>
  <si>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</si>
  <si>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</si>
  <si>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</si>
  <si>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</si>
  <si>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</si>
  <si>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</si>
  <si>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</si>
  <si>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</si>
  <si>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</si>
  <si>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</si>
  <si>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</si>
  <si>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</si>
  <si>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</si>
  <si>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</si>
  <si>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</si>
  <si>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</si>
  <si>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</si>
  <si>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</si>
  <si>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</si>
  <si>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</si>
  <si>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</si>
  <si>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</si>
  <si>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</si>
  <si>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</si>
  <si>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</si>
  <si>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</si>
  <si>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</si>
  <si>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</si>
  <si>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</si>
  <si>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</si>
  <si>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</si>
  <si>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</si>
  <si>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</si>
  <si>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</si>
  <si>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</si>
  <si>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</si>
  <si>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</si>
  <si>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</si>
  <si>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</si>
  <si>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</si>
  <si>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</si>
  <si>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</si>
  <si>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</si>
  <si>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</si>
  <si>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</si>
  <si>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</si>
  <si>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</si>
  <si>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</si>
  <si>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</si>
  <si>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</si>
  <si>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</si>
  <si>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</si>
  <si>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</si>
  <si>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</si>
  <si>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</si>
  <si>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</si>
  <si>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</si>
  <si>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</si>
  <si>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</si>
  <si>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</si>
  <si>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</si>
  <si>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</si>
  <si>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</si>
  <si>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</si>
  <si>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</si>
  <si>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</si>
  <si>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</si>
  <si>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</si>
  <si>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</si>
  <si>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</si>
  <si>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</si>
  <si>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</si>
  <si>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</si>
  <si>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</si>
  <si>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</si>
  <si>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</si>
  <si>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</si>
  <si>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</si>
  <si>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</si>
  <si>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</si>
  <si>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</si>
  <si>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</si>
  <si>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</si>
  <si>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</si>
  <si>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</si>
  <si>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</si>
  <si>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</si>
  <si>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</si>
  <si>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</si>
  <si>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</si>
  <si>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</si>
  <si>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</si>
  <si>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</si>
  <si>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</si>
  <si>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</si>
  <si>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</si>
  <si>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</si>
  <si>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</si>
  <si>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</si>
  <si>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</si>
  <si>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</si>
  <si>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</si>
  <si>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</si>
  <si>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</si>
  <si>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</si>
  <si>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</si>
  <si>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</si>
  <si>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</si>
  <si>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</si>
  <si>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</si>
  <si>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</si>
  <si>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</si>
  <si>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</si>
  <si>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</si>
  <si>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</si>
  <si>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</si>
  <si>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</si>
  <si>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</si>
  <si>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</si>
  <si>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</si>
  <si>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</si>
  <si>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</si>
  <si>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</si>
  <si>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</si>
  <si>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</si>
  <si>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</si>
  <si>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</si>
  <si>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</si>
  <si>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</si>
  <si>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</si>
  <si>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</si>
  <si>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</si>
  <si>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</si>
  <si>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</si>
  <si>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</si>
  <si>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</si>
  <si>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</si>
  <si>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</si>
  <si>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</si>
  <si>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</si>
  <si>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</si>
  <si>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</si>
  <si>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</si>
  <si>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</si>
  <si>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</si>
  <si>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</si>
  <si>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</si>
  <si>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</si>
  <si>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</si>
  <si>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</si>
  <si>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</si>
  <si>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</si>
  <si>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</si>
  <si>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</si>
  <si>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</si>
  <si>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</si>
  <si>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</si>
  <si>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</si>
  <si>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</si>
  <si>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</si>
  <si>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</si>
  <si>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</si>
  <si>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</si>
  <si>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</si>
  <si>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</si>
  <si>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</si>
  <si>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</si>
  <si>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</si>
  <si>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</si>
  <si>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</si>
  <si>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</si>
  <si>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</si>
  <si>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</si>
  <si>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</si>
  <si>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</si>
  <si>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</si>
  <si>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</si>
  <si>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</si>
  <si>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</si>
  <si>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</si>
  <si>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</si>
  <si>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</si>
  <si>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</si>
  <si>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</si>
  <si>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</si>
  <si>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</si>
  <si>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</si>
  <si>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</si>
  <si>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</si>
  <si>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</si>
  <si>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</si>
  <si>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</si>
  <si>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</si>
  <si>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</si>
  <si>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</si>
  <si>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</si>
  <si>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</si>
  <si>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</si>
  <si>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</si>
  <si>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</si>
  <si>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</si>
  <si>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</si>
  <si>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</si>
  <si>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</si>
  <si>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</si>
  <si>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</si>
  <si>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</si>
  <si>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</si>
  <si>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</si>
  <si>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</si>
  <si>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</si>
  <si>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</si>
  <si>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</si>
  <si>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</si>
  <si>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</si>
  <si>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</si>
  <si>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</si>
  <si>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</si>
  <si>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</si>
  <si>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</si>
  <si>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</si>
  <si>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</si>
  <si>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</si>
  <si>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</si>
  <si>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</si>
  <si>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</si>
  <si>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</si>
  <si>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</si>
  <si>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</si>
  <si>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</si>
  <si>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</si>
  <si>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</si>
  <si>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</si>
  <si>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</si>
  <si>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</si>
  <si>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</si>
  <si>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</si>
  <si>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</si>
  <si>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</si>
  <si>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</si>
  <si>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</si>
  <si>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</si>
  <si>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</si>
  <si>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</si>
  <si>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</si>
  <si>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</si>
  <si>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</si>
  <si>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</si>
  <si>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</si>
  <si>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</si>
  <si>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</si>
  <si>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</si>
  <si>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</si>
  <si>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</si>
  <si>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</si>
  <si>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</si>
  <si>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</si>
  <si>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</si>
  <si>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</si>
  <si>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</si>
  <si>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</si>
  <si>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</si>
  <si>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</si>
  <si>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</si>
  <si>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</si>
  <si>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</si>
  <si>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</si>
  <si>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</si>
  <si>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</si>
  <si>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</si>
  <si>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</si>
  <si>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</si>
  <si>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</si>
  <si>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</si>
  <si>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</si>
  <si>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</si>
  <si>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</si>
  <si>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</si>
  <si>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</si>
  <si>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</si>
  <si>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</si>
  <si>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</si>
  <si>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</si>
  <si>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</si>
  <si>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</si>
  <si>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</si>
  <si>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</si>
  <si>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</si>
  <si>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</si>
  <si>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</si>
  <si>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</si>
  <si>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</si>
  <si>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</si>
  <si>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</si>
  <si>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</si>
  <si>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</si>
  <si>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</si>
  <si>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</si>
  <si>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</si>
  <si>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</si>
  <si>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</si>
  <si>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</si>
  <si>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</si>
  <si>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</si>
  <si>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</si>
  <si>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</si>
  <si>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</si>
  <si>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</si>
  <si>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</si>
  <si>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</si>
  <si>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</si>
  <si>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</si>
  <si>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</si>
  <si>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</si>
  <si>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</si>
  <si>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</si>
  <si>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</si>
  <si>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</si>
  <si>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</si>
  <si>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</si>
  <si>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</si>
  <si>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</si>
  <si>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</si>
  <si>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</si>
  <si>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</si>
  <si>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</si>
  <si>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</si>
  <si>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</si>
  <si>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</si>
  <si>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</si>
  <si>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</si>
  <si>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</si>
  <si>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</si>
  <si>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</si>
  <si>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</si>
  <si>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</si>
  <si>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</si>
  <si>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</si>
  <si>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</si>
  <si>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</si>
  <si>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</si>
  <si>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</si>
  <si>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</si>
  <si>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</si>
  <si>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</si>
  <si>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</si>
  <si>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</si>
  <si>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</si>
  <si>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</si>
  <si>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</si>
  <si>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</si>
  <si>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</si>
  <si>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</si>
  <si>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</si>
  <si>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</si>
  <si>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</si>
  <si>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</si>
  <si>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</si>
  <si>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</si>
  <si>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</si>
  <si>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</si>
  <si>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</si>
  <si>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</si>
  <si>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</si>
  <si>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</si>
  <si>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</si>
  <si>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</si>
  <si>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</si>
  <si>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</si>
  <si>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</si>
  <si>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</si>
  <si>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</si>
  <si>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</si>
  <si>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</si>
  <si>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</si>
  <si>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</si>
  <si>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</si>
  <si>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</si>
  <si>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</si>
  <si>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</si>
  <si>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</si>
  <si>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</si>
  <si>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</si>
  <si>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</si>
  <si>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</si>
  <si>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</si>
  <si>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</si>
  <si>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</si>
  <si>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</si>
  <si>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</si>
  <si>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</si>
  <si>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</si>
  <si>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</si>
  <si>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</si>
  <si>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</si>
  <si>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</si>
  <si>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</si>
  <si>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</si>
  <si>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</si>
  <si>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</si>
  <si>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</si>
  <si>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</si>
  <si>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</si>
  <si>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</si>
  <si>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</si>
  <si>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</si>
  <si>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</si>
  <si>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</si>
  <si>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</si>
  <si>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</si>
  <si>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</si>
  <si>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</si>
  <si>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</si>
  <si>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</si>
  <si>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</si>
  <si>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</si>
  <si>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</si>
  <si>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</si>
  <si>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</si>
  <si>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</si>
  <si>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</si>
  <si>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</si>
  <si>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</si>
  <si>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</si>
  <si>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</si>
  <si>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</si>
  <si>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</si>
  <si>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</si>
  <si>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</si>
  <si>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</si>
  <si>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</si>
  <si>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</si>
  <si>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</si>
  <si>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</si>
  <si>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</si>
  <si>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</si>
  <si>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</si>
  <si>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</si>
  <si>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</si>
  <si>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</si>
  <si>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</si>
  <si>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</si>
  <si>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</si>
  <si>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</si>
  <si>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</si>
  <si>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</si>
  <si>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</si>
  <si>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</si>
  <si>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</si>
  <si>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</si>
  <si>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</si>
  <si>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</si>
  <si>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</si>
  <si>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</si>
  <si>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</si>
  <si>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</si>
  <si>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</si>
  <si>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</si>
  <si>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</si>
  <si>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</si>
  <si>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</si>
  <si>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</si>
  <si>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</si>
  <si>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</si>
  <si>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</si>
  <si>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</si>
  <si>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</si>
  <si>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</si>
  <si>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</si>
  <si>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</si>
  <si>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</si>
  <si>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</si>
  <si>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</si>
  <si>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</si>
  <si>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</si>
  <si>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</si>
  <si>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</si>
  <si>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</si>
  <si>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</si>
  <si>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</si>
  <si>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</si>
  <si>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</si>
  <si>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</si>
  <si>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</si>
  <si>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</si>
  <si>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</si>
  <si>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</si>
  <si>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</si>
  <si>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</si>
  <si>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</si>
  <si>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</si>
  <si>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</si>
  <si>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</si>
  <si>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</si>
  <si>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</si>
  <si>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</si>
  <si>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</si>
  <si>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</si>
  <si>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</si>
  <si>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</si>
  <si>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</si>
  <si>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</si>
  <si>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</si>
  <si>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</si>
  <si>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</si>
  <si>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</si>
  <si>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</si>
  <si>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</si>
  <si>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</si>
  <si>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</si>
  <si>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</si>
  <si>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</si>
  <si>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</si>
  <si>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</si>
  <si>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</si>
  <si>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</si>
  <si>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</si>
  <si>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</si>
  <si>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</si>
  <si>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</si>
  <si>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</si>
  <si>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</si>
  <si>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</si>
  <si>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</si>
  <si>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</si>
  <si>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</si>
  <si>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</si>
  <si>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</si>
  <si>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</si>
  <si>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</si>
  <si>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</si>
  <si>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</si>
  <si>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</si>
  <si>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</si>
  <si>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</si>
  <si>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</si>
  <si>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</si>
  <si>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</si>
  <si>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</si>
  <si>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</si>
  <si>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</si>
  <si>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</si>
  <si>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</si>
  <si>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</si>
  <si>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</si>
  <si>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</si>
  <si>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</si>
  <si>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</si>
  <si>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</si>
  <si>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</si>
  <si>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</si>
  <si>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</si>
  <si>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</si>
  <si>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</si>
  <si>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</si>
  <si>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</si>
  <si>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</si>
  <si>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</si>
  <si>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</si>
  <si>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</si>
  <si>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</si>
  <si>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</si>
  <si>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</si>
  <si>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</si>
  <si>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</si>
  <si>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</si>
  <si>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</si>
  <si>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</si>
  <si>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</si>
  <si>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</si>
  <si>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</si>
  <si>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</si>
  <si>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</si>
  <si>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</si>
  <si>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</si>
  <si>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</si>
  <si>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</si>
  <si>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</si>
  <si>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</si>
  <si>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</si>
  <si>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</si>
  <si>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</si>
  <si>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</si>
  <si>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</si>
  <si>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</si>
  <si>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</si>
  <si>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</si>
  <si>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</si>
  <si>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</si>
  <si>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</si>
  <si>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</si>
  <si>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</si>
  <si>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</si>
  <si>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</si>
  <si>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</si>
  <si>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</si>
  <si>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</si>
  <si>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</si>
  <si>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</si>
  <si>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</si>
  <si>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</si>
  <si>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</si>
  <si>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</si>
  <si>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</si>
  <si>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</si>
  <si>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</si>
  <si>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</si>
  <si>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</si>
  <si>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</si>
  <si>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</si>
  <si>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</si>
  <si>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</si>
  <si>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</si>
  <si>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</si>
  <si>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</si>
  <si>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</si>
  <si>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</si>
  <si>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</si>
  <si>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</si>
  <si>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</si>
  <si>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</si>
  <si>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</si>
  <si>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</si>
  <si>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</si>
  <si>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</si>
  <si>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</si>
  <si>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</si>
  <si>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</si>
  <si>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</si>
  <si>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</si>
  <si>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</si>
  <si>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</si>
  <si>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</si>
  <si>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</si>
  <si>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</si>
  <si>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</si>
  <si>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</si>
  <si>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</si>
  <si>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</si>
  <si>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</si>
  <si>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</si>
  <si>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</si>
  <si>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</si>
  <si>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</si>
  <si>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</si>
  <si>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</si>
  <si>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</si>
  <si>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</si>
  <si>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</si>
  <si>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</si>
  <si>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</si>
  <si>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</si>
  <si>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</si>
  <si>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</si>
  <si>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</si>
  <si>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</si>
  <si>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</si>
  <si>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</si>
  <si>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</si>
  <si>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</si>
  <si>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</si>
  <si>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</si>
  <si>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</si>
  <si>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</si>
  <si>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</si>
  <si>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</si>
  <si>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</si>
  <si>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</si>
  <si>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</si>
  <si>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</si>
  <si>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</si>
  <si>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</si>
  <si>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</si>
  <si>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</si>
  <si>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</si>
  <si>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</si>
  <si>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</si>
  <si>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</si>
  <si>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</si>
  <si>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</si>
  <si>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</si>
  <si>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</si>
  <si>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</si>
  <si>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</si>
  <si>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</si>
  <si>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</si>
  <si>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</si>
  <si>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</si>
  <si>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</si>
  <si>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</si>
  <si>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</si>
  <si>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</si>
  <si>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</si>
  <si>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</si>
  <si>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</si>
  <si>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</si>
  <si>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</si>
  <si>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</si>
  <si>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</si>
  <si>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</si>
  <si>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</si>
  <si>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</si>
  <si>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</si>
  <si>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</si>
  <si>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</si>
  <si>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</si>
  <si>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</si>
  <si>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</si>
  <si>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</si>
  <si>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</si>
  <si>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</si>
  <si>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</si>
  <si>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</si>
  <si>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</si>
  <si>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</si>
  <si>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</si>
  <si>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</si>
  <si>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</si>
  <si>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</si>
  <si>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</si>
  <si>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</si>
  <si>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</si>
  <si>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</si>
  <si>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</si>
  <si>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</si>
  <si>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</si>
  <si>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</si>
  <si>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</si>
  <si>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</si>
  <si>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</si>
  <si>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</si>
  <si>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</si>
  <si>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</si>
  <si>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</si>
  <si>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</si>
  <si>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</si>
  <si>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</si>
  <si>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</si>
  <si>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</si>
  <si>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</si>
  <si>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</si>
  <si>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</si>
  <si>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</si>
  <si>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</si>
  <si>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</si>
  <si>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</si>
  <si>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</si>
  <si>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</si>
  <si>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</si>
  <si>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</si>
  <si>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</si>
  <si>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</si>
  <si>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</si>
  <si>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</si>
  <si>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</si>
  <si>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</si>
  <si>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</si>
  <si>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</si>
  <si>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</si>
  <si>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</si>
  <si>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</si>
  <si>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</si>
  <si>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</si>
  <si>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</si>
  <si>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</si>
  <si>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</si>
  <si>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</si>
  <si>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</si>
  <si>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</si>
  <si>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</si>
  <si>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</si>
  <si>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</si>
  <si>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</si>
  <si>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</si>
  <si>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</si>
  <si>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</si>
  <si>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</si>
  <si>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</si>
  <si>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</si>
  <si>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</si>
  <si>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</si>
  <si>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</si>
  <si>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</si>
  <si>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</si>
  <si>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</si>
  <si>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</si>
  <si>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</si>
  <si>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</si>
  <si>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</si>
  <si>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</si>
  <si>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</si>
  <si>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</si>
  <si>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</si>
  <si>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</si>
  <si>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</si>
  <si>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</si>
  <si>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</si>
  <si>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</si>
  <si>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</si>
  <si>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</si>
  <si>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</si>
  <si>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</si>
  <si>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</si>
  <si>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</si>
  <si>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</si>
  <si>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</si>
  <si>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</si>
  <si>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</si>
  <si>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</si>
  <si>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</si>
  <si>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</si>
  <si>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</si>
  <si>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</si>
  <si>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</si>
  <si>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</si>
  <si>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</si>
  <si>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</si>
  <si>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</si>
  <si>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</si>
  <si>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</si>
  <si>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</si>
  <si>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</si>
  <si>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</si>
  <si>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</si>
  <si>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</si>
  <si>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</si>
  <si>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</si>
  <si>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</si>
  <si>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</si>
  <si>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</si>
  <si>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</si>
  <si>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</si>
  <si>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</si>
  <si>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</si>
  <si>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</si>
  <si>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</si>
  <si>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</si>
  <si>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</si>
  <si>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</si>
  <si>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</si>
  <si>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</si>
  <si>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</si>
  <si>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</si>
  <si>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</si>
  <si>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</si>
  <si>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</si>
  <si>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</si>
  <si>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</si>
  <si>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</si>
  <si>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</si>
  <si>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</si>
  <si>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</si>
  <si>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</si>
  <si>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</si>
  <si>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</si>
  <si>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</si>
  <si>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</si>
  <si>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</si>
  <si>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</si>
  <si>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</si>
  <si>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</si>
  <si>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</si>
  <si>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</si>
  <si>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</si>
  <si>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</si>
  <si>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</si>
  <si>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</si>
  <si>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</si>
  <si>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</si>
  <si>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</si>
  <si>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</si>
  <si>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</si>
  <si>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</si>
  <si>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</si>
  <si>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</si>
  <si>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</si>
  <si>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</si>
  <si>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</si>
  <si>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</si>
  <si>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</si>
  <si>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</si>
  <si>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</si>
  <si>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</si>
  <si>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</si>
  <si>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</si>
  <si>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</si>
  <si>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</si>
  <si>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</si>
  <si>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</si>
  <si>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</si>
  <si>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</si>
  <si>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</si>
  <si>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</si>
  <si>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</si>
  <si>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</si>
  <si>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</si>
  <si>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</si>
  <si>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</si>
  <si>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</si>
  <si>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</si>
  <si>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</si>
  <si>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</si>
  <si>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</si>
  <si>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</si>
  <si>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</si>
  <si>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</si>
  <si>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</si>
  <si>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</si>
  <si>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</si>
  <si>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</si>
  <si>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</si>
  <si>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</si>
  <si>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</si>
  <si>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</si>
  <si>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</si>
  <si>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</si>
  <si>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</si>
  <si>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</si>
  <si>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</si>
  <si>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</si>
  <si>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</si>
  <si>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</si>
  <si>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</si>
  <si>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</si>
  <si>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</si>
  <si>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</si>
  <si>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</si>
  <si>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</si>
  <si>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</si>
  <si>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</si>
  <si>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</si>
  <si>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</si>
  <si>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</si>
  <si>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</si>
  <si>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</si>
  <si>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</si>
  <si>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</si>
  <si>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</si>
  <si>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</si>
  <si>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</si>
  <si>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</si>
  <si>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</si>
  <si>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</si>
  <si>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</si>
  <si>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</si>
  <si>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</si>
  <si>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</si>
  <si>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</si>
  <si>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</si>
  <si>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</si>
  <si>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</si>
  <si>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</si>
  <si>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</si>
  <si>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</si>
  <si>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</si>
  <si>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</si>
  <si>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</si>
  <si>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</si>
  <si>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</si>
  <si>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</si>
  <si>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</si>
  <si>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</si>
  <si>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</si>
  <si>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</si>
  <si>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</si>
  <si>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</si>
  <si>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</si>
  <si>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</si>
  <si>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</si>
  <si>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</si>
  <si>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</si>
  <si>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</si>
  <si>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</si>
  <si>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</si>
  <si>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</si>
  <si>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</si>
  <si>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</si>
  <si>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</si>
  <si>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</si>
  <si>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</si>
  <si>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</si>
  <si>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</si>
  <si>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</si>
  <si>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</si>
  <si>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</si>
  <si>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</si>
  <si>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</si>
  <si>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</si>
  <si>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</si>
  <si>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</si>
  <si>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</si>
  <si>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</si>
  <si>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</si>
  <si>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</si>
  <si>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</si>
  <si>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</si>
  <si>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</si>
  <si>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</si>
  <si>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</si>
  <si>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</si>
  <si>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</si>
  <si>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</si>
  <si>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</si>
  <si>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</si>
  <si>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</si>
  <si>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</si>
  <si>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</si>
  <si>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</si>
  <si>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</si>
  <si>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</si>
  <si>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</si>
  <si>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</si>
  <si>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</si>
  <si>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</si>
  <si>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</si>
  <si>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</si>
  <si>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</si>
  <si>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</si>
  <si>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</si>
  <si>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</si>
  <si>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</si>
  <si>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</si>
  <si>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</si>
  <si>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</si>
  <si>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</si>
  <si>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</si>
  <si>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</si>
  <si>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</si>
  <si>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</si>
  <si>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</si>
  <si>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</si>
  <si>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</si>
  <si>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</si>
  <si>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</si>
  <si>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</si>
  <si>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</si>
  <si>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</si>
  <si>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</si>
  <si>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</si>
  <si>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</si>
  <si>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</si>
  <si>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</si>
  <si>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</si>
  <si>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</si>
  <si>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</si>
  <si>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</si>
  <si>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</si>
  <si>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</si>
  <si>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</si>
  <si>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</si>
  <si>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</si>
  <si>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</si>
  <si>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</si>
  <si>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</si>
  <si>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</si>
  <si>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</si>
  <si>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</si>
  <si>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</si>
  <si>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</si>
  <si>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</si>
  <si>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</si>
  <si>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</si>
  <si>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</si>
  <si>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</si>
  <si>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</si>
  <si>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</si>
  <si>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</si>
  <si>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</si>
  <si>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</si>
  <si>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</si>
  <si>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</si>
  <si>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</si>
  <si>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</si>
  <si>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</si>
  <si>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</si>
  <si>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</si>
  <si>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</si>
  <si>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</si>
  <si>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</si>
  <si>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</si>
  <si>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</si>
  <si>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</si>
  <si>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</si>
  <si>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</si>
  <si>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</si>
  <si>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</si>
  <si>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</si>
  <si>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</si>
  <si>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</si>
  <si>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</si>
  <si>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</si>
  <si>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</si>
  <si>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</si>
  <si>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</si>
  <si>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</si>
  <si>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</si>
  <si>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</si>
  <si>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</si>
  <si>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</si>
  <si>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</si>
  <si>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</si>
  <si>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</si>
  <si>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</si>
  <si>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</si>
  <si>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</si>
  <si>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</si>
  <si>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</si>
  <si>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</si>
  <si>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</si>
  <si>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</si>
  <si>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</si>
  <si>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</si>
  <si>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</si>
  <si>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</si>
  <si>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</si>
  <si>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</si>
  <si>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</si>
  <si>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</si>
  <si>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</si>
  <si>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</si>
  <si>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</si>
  <si>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</si>
  <si>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</si>
  <si>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</si>
  <si>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</si>
  <si>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</si>
  <si>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</si>
  <si>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</si>
  <si>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</si>
  <si>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</si>
  <si>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</si>
  <si>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</si>
  <si>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</si>
  <si>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</si>
  <si>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</si>
  <si>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</si>
  <si>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</si>
  <si>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</si>
  <si>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</si>
  <si>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</si>
  <si>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</si>
  <si>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</si>
  <si>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</si>
  <si>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</si>
  <si>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</si>
  <si>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</si>
  <si>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</si>
  <si>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</si>
  <si>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</si>
  <si>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</si>
  <si>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</si>
  <si>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</si>
  <si>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</si>
  <si>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</si>
  <si>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</si>
  <si>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</si>
  <si>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</si>
  <si>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</si>
  <si>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</si>
  <si>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</si>
  <si>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</si>
  <si>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</si>
  <si>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</si>
  <si>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</si>
  <si>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</si>
  <si>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</si>
  <si>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</si>
  <si>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</si>
  <si>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</si>
  <si>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</si>
  <si>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</si>
  <si>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</si>
  <si>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</si>
  <si>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</si>
  <si>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</si>
  <si>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</si>
  <si>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</si>
  <si>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</si>
  <si>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</si>
  <si>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</si>
  <si>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</si>
  <si>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</si>
  <si>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</si>
  <si>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</si>
  <si>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</si>
  <si>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</si>
  <si>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</si>
  <si>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</si>
  <si>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</si>
  <si>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</si>
  <si>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</si>
  <si>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</si>
  <si>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</si>
  <si>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</si>
  <si>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</si>
  <si>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</si>
  <si>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</si>
  <si>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</si>
  <si>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</si>
  <si>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</si>
  <si>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</si>
  <si>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</si>
  <si>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</si>
  <si>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</si>
  <si>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</si>
  <si>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</si>
  <si>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</si>
  <si>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</si>
  <si>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</si>
  <si>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</si>
  <si>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</si>
  <si>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</si>
  <si>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</si>
  <si>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</si>
  <si>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</si>
  <si>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</si>
  <si>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</si>
  <si>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</si>
  <si>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</si>
  <si>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</si>
  <si>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</si>
  <si>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</si>
  <si>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</si>
  <si>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</si>
  <si>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</si>
  <si>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</si>
  <si>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</si>
  <si>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</si>
  <si>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</si>
  <si>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</si>
  <si>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</si>
  <si>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</si>
  <si>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</si>
  <si>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</si>
  <si>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</si>
  <si>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</si>
  <si>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</si>
  <si>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</si>
  <si>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</si>
  <si>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</si>
  <si>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</si>
  <si>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</si>
  <si>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</si>
  <si>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</si>
  <si>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</si>
  <si>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</si>
  <si>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</si>
  <si>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</si>
  <si>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</si>
  <si>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</si>
  <si>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</si>
  <si>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</si>
  <si>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</si>
  <si>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</si>
  <si>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</si>
  <si>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</si>
  <si>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</si>
  <si>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</si>
  <si>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</si>
  <si>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</si>
  <si>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</si>
  <si>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</si>
  <si>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</si>
  <si>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</si>
  <si>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</si>
  <si>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</si>
  <si>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</si>
  <si>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</si>
  <si>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</si>
  <si>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</si>
  <si>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</si>
  <si>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</si>
  <si>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</si>
  <si>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</si>
  <si>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</si>
  <si>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</si>
  <si>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</si>
  <si>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</si>
  <si>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</si>
  <si>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</si>
  <si>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</si>
  <si>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</si>
  <si>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</si>
  <si>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</si>
  <si>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</si>
  <si>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</si>
  <si>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</si>
  <si>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</si>
  <si>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</si>
  <si>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</si>
  <si>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</si>
  <si>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</si>
  <si>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</si>
  <si>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</si>
  <si>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</si>
  <si>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</si>
  <si>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</si>
  <si>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</si>
  <si>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</si>
  <si>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</si>
  <si>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</si>
  <si>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</si>
  <si>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</si>
  <si>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</si>
  <si>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</si>
  <si>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</si>
  <si>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</si>
  <si>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</si>
  <si>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</si>
  <si>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</si>
  <si>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</si>
  <si>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</si>
  <si>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</si>
  <si>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</si>
  <si>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</si>
  <si>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</si>
  <si>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</si>
  <si>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</si>
  <si>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</si>
  <si>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</si>
  <si>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</si>
  <si>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</si>
  <si>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</si>
  <si>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</si>
  <si>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</si>
  <si>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</si>
  <si>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</si>
  <si>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</si>
  <si>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</si>
  <si>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</si>
  <si>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</si>
  <si>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</si>
  <si>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</si>
  <si>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</si>
  <si>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</si>
  <si>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</si>
  <si>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</si>
  <si>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</si>
  <si>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</si>
  <si>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</si>
  <si>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</si>
  <si>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</si>
  <si>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</si>
  <si>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</si>
  <si>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</si>
  <si>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</si>
  <si>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</si>
  <si>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</si>
  <si>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</si>
  <si>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</si>
  <si>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</si>
  <si>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</si>
  <si>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</si>
  <si>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</si>
  <si>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</si>
  <si>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</si>
  <si>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</si>
  <si>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</si>
  <si>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</si>
  <si>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</si>
  <si>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</si>
  <si>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</si>
  <si>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</si>
  <si>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</si>
  <si>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</si>
  <si>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</si>
  <si>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</si>
  <si>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</si>
  <si>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</si>
  <si>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</si>
  <si>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</si>
  <si>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</si>
  <si>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</si>
  <si>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</si>
  <si>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</si>
  <si>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</si>
  <si>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</si>
  <si>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</si>
  <si>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</si>
  <si>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</si>
  <si>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</si>
  <si>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</si>
  <si>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</si>
  <si>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</si>
  <si>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</si>
  <si>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</si>
  <si>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</si>
  <si>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</si>
  <si>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</si>
  <si>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</si>
  <si>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</si>
  <si>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</si>
  <si>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</si>
  <si>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</si>
  <si>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</si>
  <si>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</si>
  <si>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</si>
  <si>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</si>
  <si>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</si>
  <si>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</si>
  <si>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</si>
  <si>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</si>
  <si>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</si>
  <si>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</si>
  <si>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</si>
  <si>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</si>
  <si>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</si>
  <si>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</si>
  <si>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</si>
  <si>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</si>
  <si>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</si>
  <si>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</si>
  <si>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</si>
  <si>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</si>
  <si>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</si>
  <si>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</si>
  <si>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</si>
  <si>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</si>
  <si>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</si>
  <si>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</si>
  <si>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</si>
  <si>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</si>
  <si>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</si>
  <si>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</si>
  <si>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</si>
  <si>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</si>
  <si>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</si>
  <si>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</si>
  <si>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</si>
  <si>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</si>
  <si>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</si>
  <si>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</si>
  <si>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</si>
  <si>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</si>
  <si>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</si>
  <si>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</si>
  <si>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</si>
  <si>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</si>
  <si>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</si>
  <si>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</si>
  <si>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</si>
  <si>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</si>
  <si>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</si>
  <si>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</si>
  <si>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</si>
  <si>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</si>
  <si>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</si>
  <si>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</si>
  <si>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</si>
  <si>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</si>
  <si>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</si>
  <si>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</si>
  <si>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</si>
  <si>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</si>
  <si>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</si>
  <si>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</si>
  <si>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</si>
  <si>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</si>
  <si>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</si>
  <si>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</si>
  <si>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</si>
  <si>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</si>
  <si>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</si>
  <si>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</si>
  <si>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</si>
  <si>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</si>
  <si>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</si>
  <si>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</si>
  <si>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</si>
  <si>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</si>
  <si>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</si>
  <si>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</si>
  <si>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</si>
  <si>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</si>
  <si>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</si>
  <si>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</si>
  <si>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</si>
  <si>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</si>
  <si>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</si>
  <si>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</si>
  <si>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</si>
  <si>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</si>
  <si>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</si>
  <si>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</si>
  <si>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</si>
  <si>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</si>
  <si>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</si>
  <si>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</si>
  <si>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</si>
  <si>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</si>
  <si>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</si>
  <si>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</si>
  <si>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</si>
  <si>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</si>
  <si>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</si>
  <si>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</si>
  <si>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</si>
  <si>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</si>
  <si>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</si>
  <si>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</si>
  <si>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</si>
  <si>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</si>
  <si>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</si>
  <si>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</si>
  <si>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</si>
  <si>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</si>
  <si>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</si>
  <si>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</si>
  <si>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</si>
  <si>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</si>
  <si>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</si>
  <si>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</si>
  <si>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</si>
  <si>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</si>
  <si>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</si>
  <si>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</si>
  <si>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</si>
  <si>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</si>
  <si>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</si>
  <si>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</si>
  <si>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</si>
  <si>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</si>
  <si>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</si>
  <si>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</si>
  <si>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</si>
  <si>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</si>
  <si>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</si>
  <si>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</si>
  <si>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</si>
  <si>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</si>
  <si>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</si>
  <si>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</si>
  <si>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</si>
  <si>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</si>
  <si>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</si>
  <si>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</si>
  <si>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</si>
  <si>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</si>
  <si>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</si>
  <si>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</si>
  <si>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</si>
  <si>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</si>
  <si>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</si>
  <si>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</si>
  <si>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</si>
  <si>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</si>
  <si>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</si>
  <si>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</si>
  <si>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</si>
  <si>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</si>
  <si>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</si>
  <si>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</si>
  <si>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</si>
  <si>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</si>
  <si>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</si>
  <si>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</si>
  <si>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</si>
  <si>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</si>
  <si>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</si>
  <si>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</si>
  <si>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</si>
  <si>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</si>
  <si>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</si>
  <si>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</si>
  <si>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</si>
  <si>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</si>
  <si>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</si>
  <si>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</si>
  <si>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</si>
  <si>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</si>
  <si>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</si>
  <si>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</si>
  <si>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</si>
  <si>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</si>
  <si>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</si>
  <si>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</si>
  <si>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</si>
  <si>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</si>
  <si>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</si>
  <si>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</si>
  <si>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</si>
  <si>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</si>
  <si>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</si>
  <si>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</si>
  <si>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</si>
  <si>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</si>
  <si>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</si>
  <si>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</si>
  <si>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</si>
  <si>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</si>
  <si>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</si>
  <si>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</si>
  <si>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</si>
  <si>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</si>
  <si>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</si>
  <si>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</si>
  <si>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</si>
  <si>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</si>
  <si>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</si>
  <si>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</si>
  <si>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</si>
  <si>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</si>
  <si>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</si>
  <si>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</si>
  <si>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</si>
  <si>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</si>
  <si>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</si>
  <si>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</si>
  <si>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</si>
  <si>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</si>
  <si>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</si>
  <si>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</si>
  <si>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</si>
  <si>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</si>
  <si>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</si>
  <si>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</si>
  <si>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</si>
  <si>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</si>
  <si>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</si>
  <si>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</si>
  <si>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</si>
  <si>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</si>
  <si>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</si>
  <si>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</si>
  <si>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</si>
  <si>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</si>
  <si>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</si>
  <si>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</si>
  <si>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</si>
  <si>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</si>
  <si>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</si>
  <si>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</si>
  <si>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</si>
  <si>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</si>
  <si>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</si>
  <si>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</si>
  <si>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</si>
  <si>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</si>
  <si>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</si>
  <si>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</si>
  <si>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</si>
  <si>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</si>
  <si>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</si>
  <si>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</si>
  <si>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</si>
  <si>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</si>
  <si>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</si>
  <si>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</si>
  <si>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</si>
  <si>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</si>
  <si>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</si>
  <si>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</si>
  <si>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</si>
  <si>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</si>
  <si>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</si>
  <si>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</si>
  <si>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</si>
  <si>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</si>
  <si>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</si>
  <si>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</si>
  <si>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</si>
  <si>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</si>
  <si>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</si>
  <si>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</si>
  <si>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</si>
  <si>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</si>
  <si>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</si>
  <si>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</si>
  <si>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</si>
  <si>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</si>
  <si>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</si>
  <si>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</si>
  <si>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</si>
  <si>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</si>
  <si>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</si>
  <si>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</si>
  <si>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</si>
  <si>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</si>
  <si>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</si>
  <si>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</si>
  <si>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</si>
  <si>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</si>
  <si>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</si>
  <si>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</si>
  <si>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</si>
  <si>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</si>
  <si>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</si>
  <si>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</si>
  <si>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</si>
  <si>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</si>
  <si>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</si>
  <si>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</si>
  <si>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</si>
  <si>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</si>
  <si>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</si>
  <si>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</si>
  <si>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</si>
  <si>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</si>
  <si>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</si>
  <si>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</si>
  <si>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</si>
  <si>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</si>
  <si>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</si>
  <si>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</si>
  <si>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</si>
  <si>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</si>
  <si>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</si>
  <si>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</si>
  <si>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</si>
  <si>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</si>
  <si>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</si>
  <si>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</si>
  <si>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</si>
  <si>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</si>
  <si>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</si>
  <si>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</si>
  <si>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</si>
  <si>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</si>
  <si>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</si>
  <si>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</si>
  <si>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</si>
  <si>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</si>
  <si>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</si>
  <si>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</si>
  <si>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</si>
  <si>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</si>
  <si>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</si>
  <si>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</si>
  <si>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</si>
  <si>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</si>
  <si>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</si>
  <si>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</si>
  <si>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</si>
  <si>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</si>
  <si>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</si>
  <si>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</si>
  <si>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</si>
  <si>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</si>
  <si>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</si>
  <si>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</si>
  <si>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</si>
  <si>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</si>
  <si>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</si>
  <si>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</si>
  <si>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</si>
  <si>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</si>
  <si>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</si>
  <si>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</si>
  <si>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</si>
  <si>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</si>
  <si>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</si>
  <si>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</si>
  <si>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</si>
  <si>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</si>
  <si>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</si>
  <si>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</si>
  <si>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</si>
  <si>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</si>
  <si>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</si>
  <si>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</si>
  <si>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</si>
  <si>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</si>
  <si>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</si>
  <si>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</si>
  <si>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</si>
  <si>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</si>
  <si>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</si>
  <si>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</si>
  <si>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</si>
  <si>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</si>
  <si>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</si>
  <si>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</si>
  <si>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</si>
  <si>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</si>
  <si>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</si>
  <si>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</si>
  <si>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</si>
  <si>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</si>
  <si>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</si>
  <si>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</si>
  <si>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</si>
  <si>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</si>
  <si>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</si>
  <si>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</si>
  <si>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</si>
  <si>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</si>
  <si>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</si>
  <si>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</si>
  <si>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</si>
  <si>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</si>
  <si>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</si>
  <si>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</si>
  <si>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</si>
  <si>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</si>
  <si>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</si>
  <si>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</si>
  <si>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</si>
  <si>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</si>
  <si>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</si>
  <si>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</si>
  <si>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</si>
  <si>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</si>
  <si>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</si>
  <si>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</si>
  <si>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</si>
  <si>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</si>
  <si>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</si>
  <si>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</si>
  <si>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</si>
  <si>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</si>
  <si>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</si>
  <si>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</si>
  <si>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</si>
  <si>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</si>
  <si>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</si>
  <si>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</si>
  <si>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</si>
  <si>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</si>
  <si>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</si>
  <si>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</si>
  <si>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</si>
  <si>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</si>
  <si>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</si>
  <si>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</si>
  <si>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</si>
  <si>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</si>
  <si>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</si>
  <si>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</si>
  <si>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</si>
  <si>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</si>
  <si>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</si>
  <si>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</si>
  <si>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</si>
  <si>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</si>
  <si>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</si>
  <si>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</si>
  <si>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</si>
  <si>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</si>
  <si>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</si>
  <si>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</si>
  <si>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</si>
  <si>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</si>
  <si>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</si>
  <si>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</si>
  <si>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</si>
  <si>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</si>
  <si>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</si>
  <si>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</si>
  <si>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</si>
  <si>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</si>
  <si>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</si>
  <si>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</si>
  <si>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</si>
  <si>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</si>
  <si>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</si>
  <si>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</si>
  <si>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</si>
  <si>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</si>
  <si>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</si>
  <si>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</si>
  <si>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</si>
  <si>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</si>
  <si>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</si>
  <si>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</si>
  <si>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</si>
  <si>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</si>
  <si>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</si>
  <si>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</si>
  <si>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</si>
  <si>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</si>
  <si>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</si>
  <si>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</si>
  <si>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</si>
  <si>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</si>
  <si>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</si>
  <si>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</si>
  <si>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</si>
  <si>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</si>
  <si>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</si>
  <si>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</si>
  <si>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</si>
  <si>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</si>
  <si>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</si>
  <si>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</si>
  <si>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</si>
  <si>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</si>
  <si>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</si>
  <si>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</si>
  <si>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</si>
  <si>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</si>
  <si>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</si>
  <si>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</si>
  <si>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</si>
  <si>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</si>
  <si>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</si>
  <si>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</si>
  <si>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www.ilhadeitamaraca.tur.br</t>
  </si>
  <si>
    <t>MANOEL DE ARAUJO BARBOSA</t>
  </si>
  <si>
    <t>marabar3@hotmail.com</t>
  </si>
  <si>
    <t>PAULO BATISTA ANDRADE</t>
  </si>
  <si>
    <t>CASADO</t>
  </si>
  <si>
    <t>RUA JOSÉ ALVES DA MOTA, 30 BAIXA VERDE-ILHA DE ITAMARACÁ-PE CEP 53900-000</t>
  </si>
  <si>
    <t>LEI MUNICIPAL</t>
  </si>
  <si>
    <t>001</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</si>
</sst>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quot;R$&quot;* #,##0_);_(&quot;R$&quot;* \(#,##0\);_(&quot;R$&quot;* &quot;-&quot;_);_(@_)"/>
    <numFmt numFmtId="165" formatCode="_(* #,##0_);_(* \(#,##0\);_(* &quot;-&quot;_);_(@_)"/>
    <numFmt numFmtId="166" formatCode="_(&quot;R$&quot;* #,##0.00_);_(&quot;R$&quot;* \(#,##0.00\);_(&quot;R$&quot;* &quot;-&quot;??_);_(@_)"/>
    <numFmt numFmtId="167" formatCode="_(* #,##0.00_);_(* \(#,##0.00\);_(* &quot;-&quot;??_);_(@_)"/>
    <numFmt numFmtId="168" formatCode="dd/mm/yy;@"/>
    <numFmt numFmtId="169" formatCode="000&quot;.&quot;000&quot;.&quot;000\-00"/>
    <numFmt numFmtId="170" formatCode="dd/mm/yyyy;@"/>
    <numFmt numFmtId="171" formatCode="00,000,000,0\-00"/>
    <numFmt numFmtId="172" formatCode="#,##0.00&quot;%&quot;"/>
    <numFmt numFmtId="173" formatCode="&quot;, de &quot;dd/mm/yyyy"/>
    <numFmt numFmtId="174" formatCode="&quot;N. &quot;@"/>
  </numFmts>
  <fonts count="77">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5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6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7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171" fontId="42" fillId="0" borderId="0" xfId="51" applyNumberFormat="1" applyFont="1" applyFill="1" applyBorder="1" applyAlignment="1" applyProtection="1">
      <alignment horizontal="center" vertical="center"/>
      <protection hidden="1"/>
    </xf>
    <xf numFmtId="168"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2"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3" fillId="0" borderId="13"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3" fillId="26" borderId="14"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5"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68" fontId="42" fillId="0" borderId="0" xfId="50" applyNumberFormat="1" applyFont="1" applyFill="1" applyProtection="1">
      <alignment/>
      <protection hidden="1"/>
    </xf>
    <xf numFmtId="168"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68"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171" fontId="42" fillId="0" borderId="0" xfId="51" applyNumberFormat="1" applyFont="1" applyFill="1" applyBorder="1" applyAlignment="1" applyProtection="1">
      <alignment horizontal="left" vertical="center"/>
      <protection hidden="1"/>
    </xf>
    <xf numFmtId="168" fontId="42" fillId="0" borderId="0" xfId="51" applyNumberFormat="1" applyFont="1" applyFill="1" applyBorder="1" applyAlignment="1" applyProtection="1">
      <alignment horizontal="left" vertical="center"/>
      <protection hidden="1"/>
    </xf>
    <xf numFmtId="0" fontId="66" fillId="0" borderId="0" xfId="51" applyFont="1" applyFill="1" applyBorder="1" applyAlignment="1" applyProtection="1">
      <alignment horizontal="left" vertical="center"/>
      <protection hidden="1"/>
    </xf>
    <xf numFmtId="0" fontId="66" fillId="0" borderId="0" xfId="51" applyNumberFormat="1" applyFont="1" applyFill="1" applyBorder="1" applyAlignment="1" applyProtection="1">
      <alignment horizontal="left" vertical="center"/>
      <protection hidden="1"/>
    </xf>
    <xf numFmtId="0" fontId="67" fillId="0" borderId="0" xfId="0" applyFont="1" applyFill="1" applyAlignment="1" applyProtection="1">
      <alignment/>
      <protection hidden="1"/>
    </xf>
    <xf numFmtId="0" fontId="67" fillId="0" borderId="0" xfId="0" applyFont="1" applyFill="1" applyAlignment="1" applyProtection="1">
      <alignment horizontal="left"/>
      <protection hidden="1"/>
    </xf>
    <xf numFmtId="0" fontId="68"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172"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173"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5"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174" fontId="36" fillId="0" borderId="0" xfId="52" applyNumberFormat="1" applyFont="1" applyFill="1" applyBorder="1" applyAlignment="1" applyProtection="1">
      <alignment horizontal="center" vertical="center" wrapText="1"/>
      <protection hidden="1" locked="0"/>
    </xf>
    <xf numFmtId="0" fontId="61" fillId="27" borderId="17" xfId="0" applyFont="1" applyFill="1" applyBorder="1" applyAlignment="1" applyProtection="1">
      <alignment horizontal="left" vertical="center" indent="31"/>
      <protection hidden="1"/>
    </xf>
    <xf numFmtId="0" fontId="61" fillId="27" borderId="18" xfId="0" applyFont="1" applyFill="1" applyBorder="1" applyAlignment="1" applyProtection="1">
      <alignment horizontal="left" vertical="center" indent="31"/>
      <protection hidden="1"/>
    </xf>
    <xf numFmtId="0" fontId="69" fillId="0" borderId="0" xfId="0" applyFont="1" applyAlignment="1" applyProtection="1">
      <alignment horizontal="center" vertical="center"/>
      <protection hidden="1"/>
    </xf>
    <xf numFmtId="0" fontId="70" fillId="0" borderId="19" xfId="0" applyFont="1" applyBorder="1" applyAlignment="1" applyProtection="1">
      <alignment horizontal="center" vertical="center" wrapText="1"/>
      <protection hidden="1"/>
    </xf>
    <xf numFmtId="0" fontId="71" fillId="0" borderId="20"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8" borderId="21" xfId="0" applyFont="1" applyFill="1" applyBorder="1" applyAlignment="1" applyProtection="1">
      <alignment horizontal="center" vertical="center"/>
      <protection hidden="1"/>
    </xf>
    <xf numFmtId="0" fontId="73" fillId="28" borderId="22" xfId="0" applyFont="1" applyFill="1" applyBorder="1" applyAlignment="1" applyProtection="1">
      <alignment horizontal="center" vertical="center"/>
      <protection hidden="1"/>
    </xf>
    <xf numFmtId="0" fontId="73"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60" fillId="0" borderId="24" xfId="0" applyFont="1" applyFill="1" applyBorder="1" applyAlignment="1" applyProtection="1">
      <alignment horizontal="center" vertical="center"/>
      <protection hidden="1"/>
    </xf>
    <xf numFmtId="0" fontId="73"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73" fillId="28" borderId="0" xfId="0" applyFont="1" applyFill="1" applyAlignment="1" applyProtection="1">
      <alignment horizontal="center" vertical="center"/>
      <protection hidden="1"/>
    </xf>
    <xf numFmtId="0" fontId="71" fillId="0" borderId="24" xfId="0" applyFont="1" applyFill="1" applyBorder="1" applyAlignment="1" applyProtection="1">
      <alignment horizontal="center" vertical="center"/>
      <protection hidden="1"/>
    </xf>
    <xf numFmtId="0" fontId="75" fillId="28" borderId="0" xfId="0" applyFont="1" applyFill="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1" fillId="0" borderId="26" xfId="0" applyFont="1" applyFill="1" applyBorder="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s>
  <dxfs count="12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ce.pe.gov.br/internet/docs/resolucoes/1792/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tce.pe.gov.br/internet/docs/resolucoes/1792/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ce.pe.gov.br/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77</v>
      </c>
      <c r="G3" s="166" t="str">
        <f>UPPER(INDEX(C4:C188,MATCH(F3,B4:B188,0),0))</f>
        <v>ILHA DE ITAMARACÁ</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0" t="str">
        <f>IF(SUM!$G$3="","",IF(SUM!$G$3="RECIFE","CIDADE DO RECIFE","MUNICÍPIO DE "&amp;UPPER(SUM!G3)))</f>
        <v>MUNICÍPIO DE ILHA DE ITAMARACÁ</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0</v>
      </c>
      <c r="F10" s="178"/>
    </row>
    <row r="11" spans="2:6" ht="15.75">
      <c r="B11" s="59" t="s">
        <v>937</v>
      </c>
      <c r="C11" s="86" t="s">
        <v>121</v>
      </c>
      <c r="D11" s="61">
        <f>SUM(D12:D14)</f>
        <v>0</v>
      </c>
      <c r="E11" s="53">
        <f>IF(D11="",1,0)</f>
        <v>0</v>
      </c>
      <c r="F11" s="178"/>
    </row>
    <row r="12" spans="2:6" ht="15.75">
      <c r="B12" s="59" t="s">
        <v>1186</v>
      </c>
      <c r="C12" s="60" t="s">
        <v>1187</v>
      </c>
      <c r="D12" s="90"/>
      <c r="E12" s="53">
        <f aca="true" t="shared" si="0" ref="E12:E30">IF(D12="",1,0)</f>
        <v>1</v>
      </c>
      <c r="F12" s="178"/>
    </row>
    <row r="13" spans="2:6" ht="15.75">
      <c r="B13" s="59" t="s">
        <v>942</v>
      </c>
      <c r="C13" s="60" t="s">
        <v>1189</v>
      </c>
      <c r="D13" s="90"/>
      <c r="E13" s="53">
        <f t="shared" si="0"/>
        <v>1</v>
      </c>
      <c r="F13" s="178"/>
    </row>
    <row r="14" spans="2:6" ht="15.75">
      <c r="B14" s="59" t="s">
        <v>944</v>
      </c>
      <c r="C14" s="60" t="s">
        <v>1191</v>
      </c>
      <c r="D14" s="90"/>
      <c r="E14" s="53">
        <f t="shared" si="0"/>
        <v>1</v>
      </c>
      <c r="F14" s="178"/>
    </row>
    <row r="15" spans="2:6" ht="15.75">
      <c r="B15" s="59" t="s">
        <v>983</v>
      </c>
      <c r="C15" s="86" t="s">
        <v>120</v>
      </c>
      <c r="D15" s="61">
        <f>SUM(D16:D18)</f>
        <v>0</v>
      </c>
      <c r="E15" s="53">
        <f t="shared" si="0"/>
        <v>0</v>
      </c>
      <c r="F15" s="178"/>
    </row>
    <row r="16" spans="2:6" ht="15.75">
      <c r="B16" s="59" t="s">
        <v>986</v>
      </c>
      <c r="C16" s="60" t="s">
        <v>1194</v>
      </c>
      <c r="D16" s="90"/>
      <c r="E16" s="53">
        <f t="shared" si="0"/>
        <v>1</v>
      </c>
      <c r="F16" s="178"/>
    </row>
    <row r="17" spans="2:6" ht="15.75">
      <c r="B17" s="59" t="s">
        <v>989</v>
      </c>
      <c r="C17" s="60" t="s">
        <v>1196</v>
      </c>
      <c r="D17" s="90"/>
      <c r="E17" s="53">
        <f t="shared" si="0"/>
        <v>1</v>
      </c>
      <c r="F17" s="178"/>
    </row>
    <row r="18" spans="2:6" ht="15.75">
      <c r="B18" s="59" t="s">
        <v>991</v>
      </c>
      <c r="C18" s="60" t="s">
        <v>1198</v>
      </c>
      <c r="D18" s="90"/>
      <c r="E18" s="53">
        <f t="shared" si="0"/>
        <v>1</v>
      </c>
      <c r="F18" s="178"/>
    </row>
    <row r="19" spans="2:6" ht="15.75">
      <c r="B19" s="59" t="s">
        <v>1024</v>
      </c>
      <c r="C19" s="86" t="s">
        <v>1592</v>
      </c>
      <c r="D19" s="40"/>
      <c r="E19" s="53">
        <f t="shared" si="0"/>
        <v>1</v>
      </c>
      <c r="F19" s="178"/>
    </row>
    <row r="20" spans="2:10" ht="15.75">
      <c r="B20" s="59" t="s">
        <v>1202</v>
      </c>
      <c r="C20" s="86" t="s">
        <v>1575</v>
      </c>
      <c r="D20" s="61">
        <f>SUM(D21:D25)</f>
        <v>0</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c r="E22" s="53">
        <f t="shared" si="0"/>
        <v>1</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1574</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0</v>
      </c>
      <c r="F31" s="178"/>
    </row>
    <row r="32" spans="2:6" ht="15.75">
      <c r="B32" s="59" t="s">
        <v>1030</v>
      </c>
      <c r="C32" s="86" t="s">
        <v>1591</v>
      </c>
      <c r="D32" s="40"/>
      <c r="E32" s="53">
        <f aca="true" t="shared" si="1" ref="E32:E50">IF(D32="",1,0)</f>
        <v>1</v>
      </c>
      <c r="F32" s="178"/>
    </row>
    <row r="33" spans="2:6" ht="15.75">
      <c r="B33" s="59" t="s">
        <v>1032</v>
      </c>
      <c r="C33" s="86" t="s">
        <v>1576</v>
      </c>
      <c r="D33" s="40"/>
      <c r="E33" s="53">
        <f t="shared" si="1"/>
        <v>1</v>
      </c>
      <c r="F33" s="178"/>
    </row>
    <row r="34" spans="2:6" ht="15.75">
      <c r="B34" s="59" t="s">
        <v>1035</v>
      </c>
      <c r="C34" s="86" t="s">
        <v>1577</v>
      </c>
      <c r="D34" s="40"/>
      <c r="E34" s="53">
        <f t="shared" si="1"/>
        <v>1</v>
      </c>
      <c r="F34" s="178"/>
    </row>
    <row r="35" spans="2:6" ht="15.75">
      <c r="B35" s="59" t="s">
        <v>1038</v>
      </c>
      <c r="C35" s="86" t="s">
        <v>1239</v>
      </c>
      <c r="D35" s="90"/>
      <c r="E35" s="53">
        <f t="shared" si="1"/>
        <v>1</v>
      </c>
      <c r="F35" s="178"/>
    </row>
    <row r="36" spans="2:6" ht="15.75">
      <c r="B36" s="59" t="s">
        <v>1041</v>
      </c>
      <c r="C36" s="86" t="s">
        <v>1242</v>
      </c>
      <c r="D36" s="90"/>
      <c r="E36" s="53">
        <f t="shared" si="1"/>
        <v>1</v>
      </c>
      <c r="F36" s="178"/>
    </row>
    <row r="37" spans="2:6" ht="15.75">
      <c r="B37" s="59" t="s">
        <v>1241</v>
      </c>
      <c r="C37" s="86" t="s">
        <v>1578</v>
      </c>
      <c r="D37" s="90"/>
      <c r="E37" s="53">
        <f t="shared" si="1"/>
        <v>1</v>
      </c>
      <c r="F37" s="178"/>
    </row>
    <row r="38" spans="2:6" ht="15.75">
      <c r="B38" s="59" t="s">
        <v>1244</v>
      </c>
      <c r="C38" s="86" t="s">
        <v>1248</v>
      </c>
      <c r="D38" s="61">
        <f>SUM(D39:D45)</f>
        <v>0</v>
      </c>
      <c r="E38" s="53">
        <f t="shared" si="1"/>
        <v>0</v>
      </c>
      <c r="F38" s="178"/>
    </row>
    <row r="39" spans="2:10" ht="15.75">
      <c r="B39" s="59" t="s">
        <v>1579</v>
      </c>
      <c r="C39" s="60" t="s">
        <v>1251</v>
      </c>
      <c r="D39" s="90"/>
      <c r="E39" s="53">
        <f t="shared" si="1"/>
        <v>1</v>
      </c>
      <c r="F39" s="178"/>
      <c r="J39" s="21"/>
    </row>
    <row r="40" spans="2:10" ht="15.75">
      <c r="B40" s="59" t="s">
        <v>1580</v>
      </c>
      <c r="C40" s="60" t="s">
        <v>121</v>
      </c>
      <c r="D40" s="90"/>
      <c r="E40" s="53">
        <f t="shared" si="1"/>
        <v>1</v>
      </c>
      <c r="F40" s="178"/>
      <c r="J40" s="21"/>
    </row>
    <row r="41" spans="2:10" ht="15.75">
      <c r="B41" s="59" t="s">
        <v>1581</v>
      </c>
      <c r="C41" s="60" t="s">
        <v>392</v>
      </c>
      <c r="D41" s="90"/>
      <c r="E41" s="53">
        <f t="shared" si="1"/>
        <v>1</v>
      </c>
      <c r="F41" s="178"/>
      <c r="J41" s="21"/>
    </row>
    <row r="42" spans="2:10" ht="15.75">
      <c r="B42" s="59" t="s">
        <v>1582</v>
      </c>
      <c r="C42" s="60" t="s">
        <v>1258</v>
      </c>
      <c r="D42" s="90"/>
      <c r="E42" s="53">
        <f t="shared" si="1"/>
        <v>1</v>
      </c>
      <c r="F42" s="178"/>
      <c r="J42" s="21"/>
    </row>
    <row r="43" spans="2:10" ht="15.75">
      <c r="B43" s="59" t="s">
        <v>1583</v>
      </c>
      <c r="C43" s="60" t="s">
        <v>1261</v>
      </c>
      <c r="D43" s="90"/>
      <c r="E43" s="53">
        <f t="shared" si="1"/>
        <v>1</v>
      </c>
      <c r="F43" s="178"/>
      <c r="J43" s="21"/>
    </row>
    <row r="44" spans="2:10" ht="15.75">
      <c r="B44" s="59" t="s">
        <v>1584</v>
      </c>
      <c r="C44" s="60" t="s">
        <v>404</v>
      </c>
      <c r="D44" s="90"/>
      <c r="E44" s="53">
        <f t="shared" si="1"/>
        <v>1</v>
      </c>
      <c r="F44" s="178"/>
      <c r="J44" s="21"/>
    </row>
    <row r="45" spans="2:10" ht="15.75">
      <c r="B45" s="59" t="s">
        <v>1585</v>
      </c>
      <c r="C45" s="60" t="s">
        <v>1573</v>
      </c>
      <c r="D45" s="61">
        <f>SUM(D46:D50)</f>
        <v>0</v>
      </c>
      <c r="E45" s="53">
        <f t="shared" si="1"/>
        <v>0</v>
      </c>
      <c r="F45" s="178"/>
      <c r="J45" s="21"/>
    </row>
    <row r="46" spans="2:10" ht="15.75">
      <c r="B46" s="59" t="s">
        <v>1586</v>
      </c>
      <c r="C46" s="89"/>
      <c r="D46" s="90"/>
      <c r="E46" s="53">
        <f t="shared" si="1"/>
        <v>1</v>
      </c>
      <c r="F46" s="178"/>
      <c r="J46" s="21"/>
    </row>
    <row r="47" spans="2:10" ht="15.75">
      <c r="B47" s="59" t="s">
        <v>1587</v>
      </c>
      <c r="C47" s="89"/>
      <c r="D47" s="90"/>
      <c r="E47" s="53">
        <f t="shared" si="1"/>
        <v>1</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0</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5" stopIfTrue="1">
      <formula>$F9&lt;&gt;$I9</formula>
    </cfRule>
  </conditionalFormatting>
  <conditionalFormatting sqref="J20:J29">
    <cfRule type="expression" priority="7" dxfId="115" stopIfTrue="1">
      <formula>AND(#REF!&lt;&gt;"x",J20&lt;&gt;T20)</formula>
    </cfRule>
  </conditionalFormatting>
  <conditionalFormatting sqref="J42:J48">
    <cfRule type="expression" priority="6" dxfId="115" stopIfTrue="1">
      <formula>AND(#REF!&lt;&gt;"x",J42&lt;&gt;T32)</formula>
    </cfRule>
  </conditionalFormatting>
  <conditionalFormatting sqref="C46:D50 D10:D30 C26:C30 D32:D48">
    <cfRule type="cellIs" priority="4" dxfId="118" operator="equal" stopIfTrue="1">
      <formula>""</formula>
    </cfRule>
  </conditionalFormatting>
  <conditionalFormatting sqref="B10:B51">
    <cfRule type="expression" priority="2" dxfId="119" stopIfTrue="1">
      <formula>OR(#REF!&gt;0,#REF!&lt;0)</formula>
    </cfRule>
  </conditionalFormatting>
  <conditionalFormatting sqref="J39:J40">
    <cfRule type="expression" priority="9" dxfId="115" stopIfTrue="1">
      <formula>AND(#REF!&lt;&gt;"x",J39&lt;&gt;T30)</formula>
    </cfRule>
  </conditionalFormatting>
  <conditionalFormatting sqref="J41">
    <cfRule type="expression" priority="11" dxfId="115"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0" t="str">
        <f>IF(SUM!$G$3="","",IF(SUM!$G$3="RECIFE","CIDADE DO RECIFE","MUNICÍPIO DE "&amp;UPPER(SUM!G3)))</f>
        <v>MUNICÍPIO DE ILHA DE ITAMARACÁ</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0</v>
      </c>
    </row>
    <row r="11" spans="2:5" ht="15.75">
      <c r="B11" s="59" t="s">
        <v>1306</v>
      </c>
      <c r="C11" s="86" t="s">
        <v>121</v>
      </c>
      <c r="D11" s="92"/>
      <c r="E11" s="53">
        <f>IF(D11="",1,0)</f>
        <v>1</v>
      </c>
    </row>
    <row r="12" spans="2:5" ht="15.75">
      <c r="B12" s="59" t="s">
        <v>983</v>
      </c>
      <c r="C12" s="86" t="s">
        <v>1251</v>
      </c>
      <c r="D12" s="92"/>
      <c r="E12" s="53">
        <f>IF(D12="",1,0)</f>
        <v>1</v>
      </c>
    </row>
    <row r="13" spans="2:5" ht="15.75">
      <c r="B13" s="55" t="s">
        <v>1027</v>
      </c>
      <c r="C13" s="56" t="s">
        <v>1160</v>
      </c>
      <c r="D13" s="91">
        <f>D14</f>
        <v>0</v>
      </c>
      <c r="E13" s="53">
        <f>IF(D13="",1,0)</f>
        <v>0</v>
      </c>
    </row>
    <row r="14" spans="2:5" ht="15.75">
      <c r="B14" s="59" t="s">
        <v>1030</v>
      </c>
      <c r="C14" s="86" t="s">
        <v>1312</v>
      </c>
      <c r="D14" s="92"/>
      <c r="E14" s="53">
        <f>IF(D14="",1,0)</f>
        <v>1</v>
      </c>
    </row>
    <row r="15" spans="2:5" ht="15.75">
      <c r="B15" s="55" t="s">
        <v>1063</v>
      </c>
      <c r="C15" s="56" t="s">
        <v>1314</v>
      </c>
      <c r="D15" s="91">
        <f>D10-D13</f>
        <v>0</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5" stopIfTrue="1">
      <formula>$F9&lt;&gt;$I9</formula>
    </cfRule>
  </conditionalFormatting>
  <conditionalFormatting sqref="D10:D15">
    <cfRule type="cellIs" priority="4" dxfId="118" operator="equal" stopIfTrue="1">
      <formula>""</formula>
    </cfRule>
  </conditionalFormatting>
  <conditionalFormatting sqref="B10:B15">
    <cfRule type="expression" priority="3" dxfId="119"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0" t="str">
        <f>IF(SUM!$G$3="","",IF(SUM!$G$3="RECIFE","CIDADE DO RECIFE","MUNICÍPIO DE "&amp;UPPER(SUM!G3)))</f>
        <v>MUNICÍPIO DE ILHA DE ITAMARACÁ</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f>18*13</f>
        <v>234</v>
      </c>
    </row>
    <row r="11" spans="2:5" ht="15.75">
      <c r="B11" s="59" t="s">
        <v>1027</v>
      </c>
      <c r="C11" s="87" t="s">
        <v>1322</v>
      </c>
      <c r="D11" s="92"/>
      <c r="E11" s="53">
        <f>IF(D11="",1,0)</f>
        <v>1</v>
      </c>
    </row>
    <row r="12" spans="2:5" ht="15.75">
      <c r="B12" s="59" t="s">
        <v>1063</v>
      </c>
      <c r="C12" s="87" t="s">
        <v>1324</v>
      </c>
      <c r="D12" s="92"/>
      <c r="E12" s="53">
        <f>IF(D12="",1,0)</f>
        <v>1</v>
      </c>
    </row>
    <row r="13" spans="2:5" ht="15.75">
      <c r="B13" s="59" t="s">
        <v>1065</v>
      </c>
      <c r="C13" s="87" t="s">
        <v>1326</v>
      </c>
      <c r="D13" s="92"/>
      <c r="E13" s="53">
        <f>IF(D13="",1,0)</f>
        <v>1</v>
      </c>
    </row>
    <row r="14" spans="2:5" ht="15.75">
      <c r="B14" s="59" t="s">
        <v>1068</v>
      </c>
      <c r="C14" s="87" t="s">
        <v>1328</v>
      </c>
      <c r="D14" s="93">
        <f>D10+D11-D12</f>
        <v>234</v>
      </c>
      <c r="E14" s="53">
        <f>IF(D14="",1,0)</f>
        <v>0</v>
      </c>
    </row>
    <row r="15" spans="2:5" ht="15.75">
      <c r="B15" s="55" t="s">
        <v>1171</v>
      </c>
      <c r="C15" s="56" t="s">
        <v>1330</v>
      </c>
      <c r="D15" s="91">
        <f>IF(D13=0,0,D14/D13*100)</f>
        <v>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5" stopIfTrue="1">
      <formula>$F9&lt;&gt;$I9</formula>
    </cfRule>
  </conditionalFormatting>
  <conditionalFormatting sqref="D10:D15">
    <cfRule type="cellIs" priority="2" dxfId="118" operator="equal" stopIfTrue="1">
      <formula>""</formula>
    </cfRule>
  </conditionalFormatting>
  <conditionalFormatting sqref="B10:B15">
    <cfRule type="expression" priority="1" dxfId="119"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0" t="str">
        <f>IF(SUM!$G$3="","",IF(SUM!$G$3="RECIFE","CIDADE DO RECIFE","MUNICÍPIO DE "&amp;UPPER(SUM!G3)))</f>
        <v>MUNICÍPIO DE ILHA DE ITAMARACÁ</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0</v>
      </c>
      <c r="E10" s="53"/>
      <c r="F10" s="177"/>
    </row>
    <row r="11" spans="1:6" s="54" customFormat="1" ht="15.75">
      <c r="A11" s="49"/>
      <c r="B11" s="59" t="s">
        <v>937</v>
      </c>
      <c r="C11" s="88" t="s">
        <v>1335</v>
      </c>
      <c r="D11" s="92"/>
      <c r="E11" s="53">
        <f>IF(D11="",1,0)</f>
        <v>1</v>
      </c>
      <c r="F11" s="177"/>
    </row>
    <row r="12" spans="1:6" s="54" customFormat="1" ht="15.75">
      <c r="A12" s="49"/>
      <c r="B12" s="59" t="s">
        <v>983</v>
      </c>
      <c r="C12" s="88" t="s">
        <v>1337</v>
      </c>
      <c r="D12" s="92"/>
      <c r="E12" s="53">
        <f>IF(D12="",1,0)</f>
        <v>1</v>
      </c>
      <c r="F12" s="177"/>
    </row>
    <row r="13" spans="1:6" s="54" customFormat="1" ht="15.75">
      <c r="A13" s="49"/>
      <c r="B13" s="59" t="s">
        <v>1024</v>
      </c>
      <c r="C13" s="88" t="s">
        <v>1339</v>
      </c>
      <c r="D13" s="92"/>
      <c r="E13" s="53">
        <f>IF(D13="",1,0)</f>
        <v>1</v>
      </c>
      <c r="F13" s="177"/>
    </row>
    <row r="14" spans="1:6" s="54" customFormat="1" ht="15.75">
      <c r="A14" s="49"/>
      <c r="B14" s="59" t="s">
        <v>1202</v>
      </c>
      <c r="C14" s="88" t="s">
        <v>116</v>
      </c>
      <c r="D14" s="92"/>
      <c r="E14" s="53">
        <f>IF(D14="",1,0)</f>
        <v>1</v>
      </c>
      <c r="F14" s="177"/>
    </row>
    <row r="15" spans="1:6" s="54" customFormat="1" ht="15.75">
      <c r="A15" s="49"/>
      <c r="B15" s="59" t="s">
        <v>1342</v>
      </c>
      <c r="C15" s="88" t="s">
        <v>117</v>
      </c>
      <c r="D15" s="92"/>
      <c r="E15" s="53">
        <f>IF(D15="",1,0)</f>
        <v>1</v>
      </c>
      <c r="F15" s="177"/>
    </row>
    <row r="16" spans="1:6" s="54" customFormat="1" ht="15.75">
      <c r="A16" s="49"/>
      <c r="B16" s="59" t="s">
        <v>1344</v>
      </c>
      <c r="C16" s="88" t="s">
        <v>118</v>
      </c>
      <c r="D16" s="92"/>
      <c r="E16" s="53"/>
      <c r="F16" s="177"/>
    </row>
    <row r="17" spans="2:6" ht="15.75">
      <c r="B17" s="59" t="s">
        <v>1346</v>
      </c>
      <c r="C17" s="88" t="s">
        <v>1347</v>
      </c>
      <c r="D17" s="92"/>
      <c r="F17" s="179"/>
    </row>
    <row r="18" spans="2:6" ht="15.75">
      <c r="B18" s="55" t="s">
        <v>1027</v>
      </c>
      <c r="C18" s="56" t="s">
        <v>1349</v>
      </c>
      <c r="D18" s="91">
        <f>SUM(D19:D21,D25:D26)</f>
        <v>0</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0</v>
      </c>
      <c r="F21" s="179"/>
    </row>
    <row r="22" spans="2:6" ht="15.75">
      <c r="B22" s="59" t="s">
        <v>1357</v>
      </c>
      <c r="C22" s="95" t="s">
        <v>1358</v>
      </c>
      <c r="D22" s="92"/>
      <c r="F22" s="179"/>
    </row>
    <row r="23" spans="2:6" ht="15.75">
      <c r="B23" s="59" t="s">
        <v>1360</v>
      </c>
      <c r="C23" s="95" t="s">
        <v>433</v>
      </c>
      <c r="D23" s="92"/>
      <c r="F23" s="179"/>
    </row>
    <row r="24" spans="2:6" ht="15.75">
      <c r="B24" s="59" t="s">
        <v>1362</v>
      </c>
      <c r="C24" s="95" t="s">
        <v>1363</v>
      </c>
      <c r="D24" s="92"/>
      <c r="F24" s="179"/>
    </row>
    <row r="25" spans="2:6" ht="15.75">
      <c r="B25" s="59" t="s">
        <v>1038</v>
      </c>
      <c r="C25" s="88" t="s">
        <v>1890</v>
      </c>
      <c r="D25" s="92"/>
      <c r="F25" s="179"/>
    </row>
    <row r="26" spans="2:4" ht="15.75">
      <c r="B26" s="59" t="s">
        <v>1041</v>
      </c>
      <c r="C26" s="88" t="s">
        <v>1369</v>
      </c>
      <c r="D26" s="92"/>
    </row>
    <row r="27" spans="2:6" ht="15.75">
      <c r="B27" s="55" t="s">
        <v>1063</v>
      </c>
      <c r="C27" s="56" t="s">
        <v>1371</v>
      </c>
      <c r="D27" s="91">
        <f>D10-D18</f>
        <v>0</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5" stopIfTrue="1">
      <formula>$F9&lt;&gt;$I9</formula>
    </cfRule>
  </conditionalFormatting>
  <conditionalFormatting sqref="D10:D27">
    <cfRule type="cellIs" priority="2" dxfId="118" operator="equal" stopIfTrue="1">
      <formula>""</formula>
    </cfRule>
  </conditionalFormatting>
  <conditionalFormatting sqref="B10:B27">
    <cfRule type="expression" priority="1" dxfId="119"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6" sqref="D26"/>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0" t="str">
        <f>IF(SUM!$G$3="","",IF(SUM!$G$3="RECIFE","CIDADE DO RECIFE","MUNICÍPIO DE "&amp;UPPER(SUM!G3)))</f>
        <v>MUNICÍPIO DE ILHA DE ITAMARACÁ</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0</v>
      </c>
      <c r="E11" s="53"/>
      <c r="F11" s="53"/>
    </row>
    <row r="12" spans="1:6" s="54" customFormat="1" ht="15.75">
      <c r="A12" s="49"/>
      <c r="B12" s="87" t="s">
        <v>940</v>
      </c>
      <c r="C12" s="95" t="s">
        <v>468</v>
      </c>
      <c r="D12" s="92"/>
      <c r="E12" s="53"/>
      <c r="F12" s="53"/>
    </row>
    <row r="13" spans="1:6" s="54" customFormat="1" ht="15.75">
      <c r="A13" s="49"/>
      <c r="B13" s="87" t="s">
        <v>942</v>
      </c>
      <c r="C13" s="95" t="s">
        <v>1892</v>
      </c>
      <c r="D13" s="92"/>
      <c r="E13" s="53">
        <f>IF(D13="",1,0)</f>
        <v>1</v>
      </c>
      <c r="F13" s="53"/>
    </row>
    <row r="14" spans="1:6" s="54" customFormat="1" ht="15.75">
      <c r="A14" s="49"/>
      <c r="B14" s="87" t="s">
        <v>1024</v>
      </c>
      <c r="C14" s="88" t="s">
        <v>1510</v>
      </c>
      <c r="D14" s="92"/>
      <c r="E14" s="53">
        <f>IF(D14="",1,0)</f>
        <v>1</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0</v>
      </c>
      <c r="E17" s="53">
        <f>IF(D17="",1,0)</f>
        <v>0</v>
      </c>
      <c r="F17" s="53"/>
    </row>
    <row r="18" spans="1:6" s="54" customFormat="1" ht="15.75">
      <c r="A18" s="49"/>
      <c r="B18" s="87" t="s">
        <v>1893</v>
      </c>
      <c r="C18" s="95" t="s">
        <v>1514</v>
      </c>
      <c r="D18" s="92"/>
      <c r="E18" s="53"/>
      <c r="F18" s="53"/>
    </row>
    <row r="19" spans="2:4" ht="15.75">
      <c r="B19" s="87" t="s">
        <v>1894</v>
      </c>
      <c r="C19" s="95" t="s">
        <v>1895</v>
      </c>
      <c r="D19" s="92"/>
    </row>
    <row r="20" spans="2:4" ht="15.75">
      <c r="B20" s="87" t="s">
        <v>1035</v>
      </c>
      <c r="C20" s="88" t="s">
        <v>1517</v>
      </c>
      <c r="D20" s="92"/>
    </row>
    <row r="21" spans="2:4" ht="15.75">
      <c r="B21" s="87"/>
      <c r="C21" s="87"/>
      <c r="D21" s="87"/>
    </row>
    <row r="22" spans="2:4" ht="15.75">
      <c r="B22" s="56" t="s">
        <v>1063</v>
      </c>
      <c r="C22" s="56" t="s">
        <v>1896</v>
      </c>
      <c r="D22" s="87"/>
    </row>
    <row r="23" spans="2:4" ht="15.75">
      <c r="B23" s="87" t="s">
        <v>1555</v>
      </c>
      <c r="C23" s="88" t="s">
        <v>1897</v>
      </c>
      <c r="D23" s="92"/>
    </row>
    <row r="24" spans="2:4" ht="15.75">
      <c r="B24" s="87" t="s">
        <v>1556</v>
      </c>
      <c r="C24" s="88" t="s">
        <v>65</v>
      </c>
      <c r="D24" s="92"/>
    </row>
    <row r="25" spans="2:4" ht="15.75">
      <c r="B25" s="87" t="s">
        <v>1557</v>
      </c>
      <c r="C25" s="88" t="s">
        <v>66</v>
      </c>
      <c r="D25" s="92"/>
    </row>
    <row r="26" spans="2:4" ht="15.75">
      <c r="B26" s="87" t="s">
        <v>1558</v>
      </c>
      <c r="C26" s="88" t="s">
        <v>67</v>
      </c>
      <c r="D26" s="92"/>
    </row>
    <row r="27" spans="2:4" ht="15.75">
      <c r="B27" s="87" t="s">
        <v>1559</v>
      </c>
      <c r="C27" s="88" t="s">
        <v>68</v>
      </c>
      <c r="D27" s="93">
        <f>D23+D24-D25-D26</f>
        <v>0</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5" stopIfTrue="1">
      <formula>$F9&lt;&gt;$I9</formula>
    </cfRule>
  </conditionalFormatting>
  <conditionalFormatting sqref="D23:D27 D11:D14 D17:D20">
    <cfRule type="cellIs" priority="6" dxfId="118"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0" t="str">
        <f>IF(SUM!$G$3="","",IF(SUM!$G$3="RECIFE","CIDADE DO RECIFE","MUNICÍPIO DE "&amp;UPPER(SUM!G3)))</f>
        <v>MUNICÍPIO DE ILHA DE ITAMARACÁ</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0</v>
      </c>
    </row>
    <row r="11" spans="2:4" ht="15.75">
      <c r="B11" s="59" t="s">
        <v>937</v>
      </c>
      <c r="C11" s="88" t="s">
        <v>1135</v>
      </c>
      <c r="D11" s="90"/>
    </row>
    <row r="12" spans="2:4" ht="15.75">
      <c r="B12" s="59" t="s">
        <v>983</v>
      </c>
      <c r="C12" s="88" t="s">
        <v>1137</v>
      </c>
      <c r="D12" s="61">
        <f>SUM(D13:D17)</f>
        <v>0</v>
      </c>
    </row>
    <row r="13" spans="2:4" ht="15.75">
      <c r="B13" s="59" t="s">
        <v>986</v>
      </c>
      <c r="C13" s="121" t="s">
        <v>1141</v>
      </c>
      <c r="D13" s="90"/>
    </row>
    <row r="14" spans="2:4" ht="15.75">
      <c r="B14" s="59" t="s">
        <v>989</v>
      </c>
      <c r="C14" s="121" t="s">
        <v>1143</v>
      </c>
      <c r="D14" s="90"/>
    </row>
    <row r="15" spans="2:4" ht="15.75">
      <c r="B15" s="59" t="s">
        <v>991</v>
      </c>
      <c r="C15" s="121" t="s">
        <v>1145</v>
      </c>
      <c r="D15" s="90"/>
    </row>
    <row r="16" spans="2:4" ht="15.75">
      <c r="B16" s="59" t="s">
        <v>993</v>
      </c>
      <c r="C16" s="121" t="s">
        <v>1147</v>
      </c>
      <c r="D16" s="90"/>
    </row>
    <row r="17" spans="2:4" ht="15.75">
      <c r="B17" s="59" t="s">
        <v>995</v>
      </c>
      <c r="C17" s="121" t="s">
        <v>1626</v>
      </c>
      <c r="D17" s="90"/>
    </row>
    <row r="18" spans="2:4" ht="15.75">
      <c r="B18" s="59" t="s">
        <v>1024</v>
      </c>
      <c r="C18" s="122" t="s">
        <v>1139</v>
      </c>
      <c r="D18" s="90"/>
    </row>
    <row r="19" spans="2:4" ht="15.75">
      <c r="B19" s="59" t="s">
        <v>1202</v>
      </c>
      <c r="C19" s="88" t="s">
        <v>1149</v>
      </c>
      <c r="D19" s="90"/>
    </row>
    <row r="20" spans="2:10" ht="15.75">
      <c r="B20" s="55" t="s">
        <v>1027</v>
      </c>
      <c r="C20" s="56" t="s">
        <v>1160</v>
      </c>
      <c r="D20" s="57">
        <f>SUM(D21:D22)-D23</f>
        <v>0</v>
      </c>
      <c r="F20" s="62"/>
      <c r="J20" s="21"/>
    </row>
    <row r="21" spans="2:10" ht="15.75">
      <c r="B21" s="59" t="s">
        <v>1030</v>
      </c>
      <c r="C21" s="88" t="s">
        <v>1163</v>
      </c>
      <c r="D21" s="90"/>
      <c r="F21" s="62"/>
      <c r="J21" s="21"/>
    </row>
    <row r="22" spans="2:10" ht="15.75">
      <c r="B22" s="59" t="s">
        <v>1032</v>
      </c>
      <c r="C22" s="88" t="s">
        <v>1166</v>
      </c>
      <c r="D22" s="90"/>
      <c r="F22" s="62"/>
      <c r="J22" s="21"/>
    </row>
    <row r="23" spans="2:10" ht="15.75">
      <c r="B23" s="59" t="s">
        <v>1035</v>
      </c>
      <c r="C23" s="88" t="s">
        <v>1898</v>
      </c>
      <c r="D23" s="90"/>
      <c r="F23" s="62"/>
      <c r="J23" s="21"/>
    </row>
    <row r="24" spans="2:4" ht="15.75">
      <c r="B24" s="55" t="s">
        <v>1063</v>
      </c>
      <c r="C24" s="56" t="s">
        <v>1627</v>
      </c>
      <c r="D24" s="57">
        <f>D10-D20</f>
        <v>0</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5" stopIfTrue="1">
      <formula>$F9&lt;&gt;$I9</formula>
    </cfRule>
  </conditionalFormatting>
  <conditionalFormatting sqref="J20:J23">
    <cfRule type="expression" priority="7" dxfId="115" stopIfTrue="1">
      <formula>AND(#REF!&lt;&gt;"x",J20&lt;&gt;T20)</formula>
    </cfRule>
  </conditionalFormatting>
  <conditionalFormatting sqref="D58 D10:D24">
    <cfRule type="cellIs" priority="4" dxfId="118" operator="equal" stopIfTrue="1">
      <formula>""</formula>
    </cfRule>
  </conditionalFormatting>
  <conditionalFormatting sqref="C58">
    <cfRule type="cellIs" priority="3" dxfId="118" operator="equal" stopIfTrue="1">
      <formula>""</formula>
    </cfRule>
  </conditionalFormatting>
  <conditionalFormatting sqref="B10:B24">
    <cfRule type="expression" priority="2" dxfId="119"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3">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0" t="str">
        <f>IF(SUM!$G$3="","",IF(SUM!$G$3="RECIFE","CIDADE DO RECIFE","MUNICÍPIO DE "&amp;UPPER(SUM!G3)))</f>
        <v>MUNICÍPIO DE ILHA DE ITAMARACÁ</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2742000</v>
      </c>
      <c r="E10" s="53"/>
      <c r="F10" s="53"/>
    </row>
    <row r="11" spans="1:6" s="54" customFormat="1" ht="15.75">
      <c r="A11" s="49"/>
      <c r="B11" s="87" t="s">
        <v>1027</v>
      </c>
      <c r="C11" s="87" t="s">
        <v>1595</v>
      </c>
      <c r="D11" s="92">
        <v>2640809.02</v>
      </c>
      <c r="E11" s="53">
        <f>IF(D11="",1,0)</f>
        <v>0</v>
      </c>
      <c r="F11" s="53"/>
    </row>
    <row r="12" spans="1:6" s="54" customFormat="1" ht="15.75">
      <c r="A12" s="49"/>
      <c r="B12" s="87" t="s">
        <v>1063</v>
      </c>
      <c r="C12" s="87" t="s">
        <v>1593</v>
      </c>
      <c r="D12" s="92"/>
      <c r="E12" s="53">
        <f>IF(D12="",1,0)</f>
        <v>1</v>
      </c>
      <c r="F12" s="53"/>
    </row>
    <row r="13" spans="1:6" s="54" customFormat="1" ht="15.75">
      <c r="A13" s="49"/>
      <c r="B13" s="87" t="s">
        <v>1065</v>
      </c>
      <c r="C13" s="87" t="s">
        <v>1594</v>
      </c>
      <c r="D13" s="93">
        <f>D11-D12</f>
        <v>2640809.02</v>
      </c>
      <c r="E13" s="53">
        <f>IF(D13="",1,0)</f>
        <v>0</v>
      </c>
      <c r="F13" s="53"/>
    </row>
  </sheetData>
  <sheetProtection password="C61A" sheet="1" selectLockedCells="1"/>
  <mergeCells count="3">
    <mergeCell ref="B6:D6"/>
    <mergeCell ref="B2:D2"/>
    <mergeCell ref="B3:D3"/>
  </mergeCells>
  <conditionalFormatting sqref="D9">
    <cfRule type="expression" priority="3" dxfId="115" stopIfTrue="1">
      <formula>$F9&lt;&gt;$I9</formula>
    </cfRule>
  </conditionalFormatting>
  <conditionalFormatting sqref="D10:D13">
    <cfRule type="cellIs" priority="2" dxfId="118"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G10" sqref="G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c r="H2" s="216"/>
    </row>
    <row r="3" spans="2:8" s="10" customFormat="1" ht="18.75" customHeight="1">
      <c r="B3" s="235" t="str">
        <f>IF(SUM!$G$3="","",IF(SUM!$G$3="RECIFE","CIDADE DO RECIFE","MUNICÍPIO DE "&amp;UPPER(SUM!G3)))</f>
        <v>MUNICÍPIO DE ILHA DE ITAMARACÁ</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2449</v>
      </c>
      <c r="F10" s="210" t="s">
        <v>2450</v>
      </c>
      <c r="G10" s="210"/>
      <c r="H10" s="92">
        <v>16000</v>
      </c>
      <c r="I10" s="8"/>
      <c r="J10" s="8"/>
      <c r="L10" s="183" t="s">
        <v>1900</v>
      </c>
    </row>
    <row r="11" spans="2:12" ht="15.75">
      <c r="B11" s="110" t="s">
        <v>1609</v>
      </c>
      <c r="C11" s="111" t="s">
        <v>86</v>
      </c>
      <c r="D11" s="113" t="s">
        <v>1568</v>
      </c>
      <c r="E11" s="117" t="s">
        <v>2449</v>
      </c>
      <c r="F11" s="210" t="s">
        <v>2450</v>
      </c>
      <c r="G11" s="210"/>
      <c r="H11" s="92">
        <v>16000</v>
      </c>
      <c r="I11" s="8"/>
      <c r="J11" s="8"/>
      <c r="L11" s="182" t="s">
        <v>1901</v>
      </c>
    </row>
    <row r="12" spans="2:12" ht="15.75">
      <c r="B12" s="110" t="s">
        <v>1610</v>
      </c>
      <c r="C12" s="111" t="s">
        <v>87</v>
      </c>
      <c r="D12" s="113" t="s">
        <v>1568</v>
      </c>
      <c r="E12" s="117" t="s">
        <v>2449</v>
      </c>
      <c r="F12" s="210" t="s">
        <v>2450</v>
      </c>
      <c r="G12" s="210"/>
      <c r="H12" s="92">
        <v>16000</v>
      </c>
      <c r="I12" s="8"/>
      <c r="J12" s="8"/>
      <c r="L12" s="182" t="s">
        <v>1902</v>
      </c>
    </row>
    <row r="13" spans="2:12" ht="15.75">
      <c r="B13" s="110" t="s">
        <v>1611</v>
      </c>
      <c r="C13" s="111" t="s">
        <v>88</v>
      </c>
      <c r="D13" s="113" t="s">
        <v>1568</v>
      </c>
      <c r="E13" s="117" t="s">
        <v>2449</v>
      </c>
      <c r="F13" s="210" t="s">
        <v>2450</v>
      </c>
      <c r="G13" s="210"/>
      <c r="H13" s="92">
        <v>16000</v>
      </c>
      <c r="I13" s="8"/>
      <c r="J13" s="8"/>
      <c r="L13" s="182" t="s">
        <v>1903</v>
      </c>
    </row>
    <row r="14" spans="2:10" ht="15.75">
      <c r="B14" s="110" t="s">
        <v>1612</v>
      </c>
      <c r="C14" s="111" t="s">
        <v>89</v>
      </c>
      <c r="D14" s="113" t="s">
        <v>1568</v>
      </c>
      <c r="E14" s="117" t="s">
        <v>2449</v>
      </c>
      <c r="F14" s="210" t="s">
        <v>2450</v>
      </c>
      <c r="G14" s="210"/>
      <c r="H14" s="92">
        <v>16000</v>
      </c>
      <c r="I14" s="8"/>
      <c r="J14" s="8"/>
    </row>
    <row r="15" spans="2:10" ht="15.75">
      <c r="B15" s="110" t="s">
        <v>1613</v>
      </c>
      <c r="C15" s="111" t="s">
        <v>90</v>
      </c>
      <c r="D15" s="113" t="s">
        <v>1568</v>
      </c>
      <c r="E15" s="117" t="s">
        <v>2449</v>
      </c>
      <c r="F15" s="210" t="s">
        <v>2450</v>
      </c>
      <c r="G15" s="210"/>
      <c r="H15" s="92">
        <v>16000</v>
      </c>
      <c r="I15" s="8"/>
      <c r="J15" s="8"/>
    </row>
    <row r="16" spans="2:10" ht="15.75">
      <c r="B16" s="110" t="s">
        <v>1614</v>
      </c>
      <c r="C16" s="111" t="s">
        <v>91</v>
      </c>
      <c r="D16" s="113" t="s">
        <v>1568</v>
      </c>
      <c r="E16" s="117" t="s">
        <v>2449</v>
      </c>
      <c r="F16" s="210" t="s">
        <v>2450</v>
      </c>
      <c r="G16" s="210"/>
      <c r="H16" s="92">
        <v>16000</v>
      </c>
      <c r="I16" s="8"/>
      <c r="J16" s="8"/>
    </row>
    <row r="17" spans="2:10" ht="15.75">
      <c r="B17" s="110" t="s">
        <v>1615</v>
      </c>
      <c r="C17" s="111" t="s">
        <v>92</v>
      </c>
      <c r="D17" s="113" t="s">
        <v>1568</v>
      </c>
      <c r="E17" s="117" t="s">
        <v>2449</v>
      </c>
      <c r="F17" s="210" t="s">
        <v>2450</v>
      </c>
      <c r="G17" s="210"/>
      <c r="H17" s="92">
        <v>16000</v>
      </c>
      <c r="I17" s="8"/>
      <c r="J17" s="8"/>
    </row>
    <row r="18" spans="2:10" ht="15.75">
      <c r="B18" s="110" t="s">
        <v>1616</v>
      </c>
      <c r="C18" s="111" t="s">
        <v>93</v>
      </c>
      <c r="D18" s="113" t="s">
        <v>1568</v>
      </c>
      <c r="E18" s="117" t="s">
        <v>2449</v>
      </c>
      <c r="F18" s="210" t="s">
        <v>2450</v>
      </c>
      <c r="G18" s="210"/>
      <c r="H18" s="92">
        <v>16000</v>
      </c>
      <c r="I18" s="8"/>
      <c r="J18" s="8"/>
    </row>
    <row r="19" spans="2:10" ht="15.75">
      <c r="B19" s="110" t="s">
        <v>1617</v>
      </c>
      <c r="C19" s="111" t="s">
        <v>94</v>
      </c>
      <c r="D19" s="113" t="s">
        <v>1568</v>
      </c>
      <c r="E19" s="117" t="s">
        <v>2449</v>
      </c>
      <c r="F19" s="210" t="s">
        <v>2450</v>
      </c>
      <c r="G19" s="210"/>
      <c r="H19" s="92">
        <v>16000</v>
      </c>
      <c r="I19" s="8"/>
      <c r="J19" s="8"/>
    </row>
    <row r="20" spans="2:10" ht="15.75">
      <c r="B20" s="110" t="s">
        <v>1618</v>
      </c>
      <c r="C20" s="111" t="s">
        <v>95</v>
      </c>
      <c r="D20" s="113" t="s">
        <v>1568</v>
      </c>
      <c r="E20" s="117" t="s">
        <v>2449</v>
      </c>
      <c r="F20" s="210" t="s">
        <v>2450</v>
      </c>
      <c r="G20" s="210"/>
      <c r="H20" s="92">
        <v>16000</v>
      </c>
      <c r="I20" s="8"/>
      <c r="J20" s="8"/>
    </row>
    <row r="21" spans="2:10" ht="15.75">
      <c r="B21" s="110" t="s">
        <v>1619</v>
      </c>
      <c r="C21" s="111" t="s">
        <v>96</v>
      </c>
      <c r="D21" s="113" t="s">
        <v>1568</v>
      </c>
      <c r="E21" s="117" t="s">
        <v>2449</v>
      </c>
      <c r="F21" s="210" t="s">
        <v>2450</v>
      </c>
      <c r="G21" s="210"/>
      <c r="H21" s="92">
        <v>16000</v>
      </c>
      <c r="I21" s="8"/>
      <c r="J21" s="8"/>
    </row>
    <row r="22" spans="2:10" ht="15.75">
      <c r="B22" s="110" t="s">
        <v>1620</v>
      </c>
      <c r="C22" s="111" t="s">
        <v>1621</v>
      </c>
      <c r="D22" s="113" t="s">
        <v>1568</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5" dxfId="118" operator="equal" stopIfTrue="1">
      <formula>""</formula>
    </cfRule>
  </conditionalFormatting>
  <conditionalFormatting sqref="E10:E21">
    <cfRule type="cellIs" priority="3" dxfId="118" operator="equal" stopIfTrue="1">
      <formula>""</formula>
    </cfRule>
  </conditionalFormatting>
  <conditionalFormatting sqref="G10:H21">
    <cfRule type="cellIs" priority="2" dxfId="118" operator="equal" stopIfTrue="1">
      <formula>""</formula>
    </cfRule>
  </conditionalFormatting>
  <conditionalFormatting sqref="F10:F21">
    <cfRule type="cellIs" priority="1" dxfId="11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F10" sqref="F1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row>
    <row r="3" spans="2:7" s="10" customFormat="1" ht="18.75" customHeight="1">
      <c r="B3" s="235" t="str">
        <f>IF(SUM!$G$3="","",IF(SUM!$G$3="RECIFE","CIDADE DO RECIFE","MUNICÍPIO DE "&amp;UPPER(SUM!G3)))</f>
        <v>MUNICÍPIO DE ILHA DE ITAMARACÁ</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1942</v>
      </c>
      <c r="C6" s="236"/>
      <c r="D6" s="236"/>
      <c r="E6" s="236"/>
      <c r="F6" s="236"/>
      <c r="G6" s="236"/>
      <c r="J6" s="7"/>
      <c r="K6" s="8"/>
    </row>
    <row r="7" spans="1:11" s="9" customFormat="1" ht="15.75">
      <c r="A7" s="8"/>
      <c r="B7" s="239" t="s">
        <v>1941</v>
      </c>
      <c r="C7" s="239"/>
      <c r="D7" s="239"/>
      <c r="E7" s="239"/>
      <c r="F7" s="239"/>
      <c r="G7" s="239"/>
      <c r="J7" s="7"/>
      <c r="K7" s="8"/>
    </row>
    <row r="8" spans="1:11" s="9" customFormat="1" ht="36" customHeight="1">
      <c r="A8" s="8"/>
      <c r="B8" s="237" t="s">
        <v>1930</v>
      </c>
      <c r="C8" s="237"/>
      <c r="D8" s="237"/>
      <c r="E8" s="237"/>
      <c r="F8" s="237"/>
      <c r="G8" s="237"/>
      <c r="J8" s="7"/>
      <c r="K8" s="8"/>
    </row>
    <row r="9" spans="1:7" s="105" customFormat="1" ht="15.75">
      <c r="A9" s="54"/>
      <c r="B9" s="190"/>
      <c r="F9" s="190"/>
      <c r="G9" s="190"/>
    </row>
    <row r="10" spans="1:9" s="105" customFormat="1" ht="15.75">
      <c r="A10" s="54"/>
      <c r="B10" s="190" t="s">
        <v>1943</v>
      </c>
      <c r="F10" s="192" t="s">
        <v>1949</v>
      </c>
      <c r="G10" s="194" t="s">
        <v>1950</v>
      </c>
      <c r="I10" s="195"/>
    </row>
    <row r="11" spans="1:8" s="105" customFormat="1" ht="15.75">
      <c r="A11" s="54"/>
      <c r="B11" s="190" t="s">
        <v>1944</v>
      </c>
      <c r="F11" s="191"/>
      <c r="G11" s="190"/>
      <c r="H11" s="190"/>
    </row>
    <row r="12" spans="1:6" s="105" customFormat="1" ht="15.75">
      <c r="A12" s="54"/>
      <c r="B12" s="190" t="s">
        <v>1945</v>
      </c>
      <c r="F12" s="191"/>
    </row>
    <row r="13" spans="1:6" s="105" customFormat="1" ht="15.75">
      <c r="A13" s="54"/>
      <c r="B13" s="190" t="s">
        <v>1946</v>
      </c>
      <c r="F13" s="191"/>
    </row>
    <row r="14" spans="1:6" s="105" customFormat="1" ht="15.75">
      <c r="A14" s="54"/>
      <c r="B14" s="190" t="s">
        <v>1947</v>
      </c>
      <c r="F14" s="191"/>
    </row>
    <row r="15" spans="1:6" s="105" customFormat="1" ht="15.75">
      <c r="A15" s="54"/>
      <c r="B15" s="190" t="s">
        <v>1948</v>
      </c>
      <c r="F15" s="193"/>
    </row>
    <row r="16" spans="1:2" s="105" customFormat="1" ht="15.75">
      <c r="A16" s="54"/>
      <c r="B16" s="190"/>
    </row>
    <row r="17" spans="1:2" s="105" customFormat="1" ht="15.75">
      <c r="A17" s="54"/>
      <c r="B17" s="190"/>
    </row>
    <row r="18" spans="1:7" s="105" customFormat="1" ht="15.75">
      <c r="A18" s="54"/>
      <c r="B18" s="238" t="s">
        <v>1938</v>
      </c>
      <c r="C18" s="238"/>
      <c r="D18" s="238"/>
      <c r="E18" s="238"/>
      <c r="F18" s="238"/>
      <c r="G18" s="238"/>
    </row>
    <row r="19" spans="1:7" s="105" customFormat="1" ht="15.75">
      <c r="A19" s="54"/>
      <c r="B19" s="240" t="s">
        <v>1953</v>
      </c>
      <c r="C19" s="238"/>
      <c r="D19" s="238"/>
      <c r="E19" s="238"/>
      <c r="F19" s="238"/>
      <c r="G19" s="238"/>
    </row>
    <row r="20" spans="1:7" s="105" customFormat="1" ht="15.75">
      <c r="A20" s="54"/>
      <c r="B20" s="238" t="s">
        <v>1937</v>
      </c>
      <c r="C20" s="238"/>
      <c r="D20" s="238"/>
      <c r="E20" s="238"/>
      <c r="F20" s="238"/>
      <c r="G20" s="238"/>
    </row>
    <row r="21" spans="1:7" s="105" customFormat="1" ht="15.75">
      <c r="A21" s="54"/>
      <c r="B21" s="197"/>
      <c r="C21" s="197"/>
      <c r="D21" s="197"/>
      <c r="E21" s="197"/>
      <c r="F21" s="197"/>
      <c r="G21" s="196" t="s">
        <v>1951</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1972</v>
      </c>
      <c r="D23" s="202" t="s">
        <v>1975</v>
      </c>
      <c r="E23" s="203"/>
      <c r="F23" s="202" t="s">
        <v>1973</v>
      </c>
      <c r="G23" s="202" t="s">
        <v>1974</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1" s="105" customFormat="1" ht="15.75">
      <c r="A34" s="54"/>
      <c r="B34" s="106" t="s">
        <v>95</v>
      </c>
      <c r="C34" s="92"/>
      <c r="D34" s="92"/>
      <c r="E34" s="92"/>
      <c r="F34" s="92"/>
      <c r="G34" s="92"/>
      <c r="H34" s="54"/>
      <c r="I34" s="54"/>
      <c r="J34" s="54"/>
      <c r="K34" s="54"/>
    </row>
    <row r="35" spans="2:7" ht="15.75">
      <c r="B35" s="106" t="s">
        <v>96</v>
      </c>
      <c r="C35" s="92"/>
      <c r="D35" s="92"/>
      <c r="E35" s="92"/>
      <c r="F35" s="92"/>
      <c r="G35" s="92"/>
    </row>
    <row r="36" spans="2:7" ht="15.75">
      <c r="B36" s="106" t="s">
        <v>1621</v>
      </c>
      <c r="C36" s="92"/>
      <c r="D36" s="92"/>
      <c r="E36" s="92"/>
      <c r="F36" s="92"/>
      <c r="G36" s="92"/>
    </row>
    <row r="37" spans="2:7" ht="15.75">
      <c r="B37" s="107" t="s">
        <v>428</v>
      </c>
      <c r="C37" s="91">
        <f>SUM(C24:C36)</f>
        <v>0</v>
      </c>
      <c r="D37" s="91">
        <f>SUM(D24:D36)</f>
        <v>0</v>
      </c>
      <c r="E37" s="91">
        <f>SUM(E24:E36)</f>
        <v>0</v>
      </c>
      <c r="F37" s="91">
        <f>SUM(F24:F36)</f>
        <v>0</v>
      </c>
      <c r="G37" s="91">
        <f>SUM(G24:G36)</f>
        <v>0</v>
      </c>
    </row>
    <row r="42" spans="2:7" ht="12.75">
      <c r="B42" s="238" t="s">
        <v>1952</v>
      </c>
      <c r="C42" s="238"/>
      <c r="D42" s="238"/>
      <c r="E42" s="238"/>
      <c r="F42" s="238"/>
      <c r="G42" s="238"/>
    </row>
    <row r="43" spans="2:7" ht="12.75">
      <c r="B43" s="240" t="s">
        <v>1954</v>
      </c>
      <c r="C43" s="238"/>
      <c r="D43" s="238"/>
      <c r="E43" s="238"/>
      <c r="F43" s="238"/>
      <c r="G43" s="238"/>
    </row>
    <row r="44" spans="2:7" ht="12.75">
      <c r="B44" s="238" t="s">
        <v>1937</v>
      </c>
      <c r="C44" s="238"/>
      <c r="D44" s="238"/>
      <c r="E44" s="238"/>
      <c r="F44" s="238"/>
      <c r="G44" s="238"/>
    </row>
    <row r="45" spans="2:7" ht="12.75">
      <c r="B45" s="105"/>
      <c r="C45" s="105"/>
      <c r="D45" s="105"/>
      <c r="E45" s="105"/>
      <c r="F45" s="105"/>
      <c r="G45" s="196" t="s">
        <v>1951</v>
      </c>
    </row>
    <row r="46" spans="2:7" ht="28.5">
      <c r="B46" s="200" t="s">
        <v>1931</v>
      </c>
      <c r="C46" s="201" t="s">
        <v>1932</v>
      </c>
      <c r="D46" s="201" t="s">
        <v>1955</v>
      </c>
      <c r="E46" s="201" t="s">
        <v>1936</v>
      </c>
      <c r="F46" s="201" t="s">
        <v>1933</v>
      </c>
      <c r="G46" s="201" t="s">
        <v>1934</v>
      </c>
    </row>
    <row r="47" spans="2:7" ht="12.75">
      <c r="B47" s="204"/>
      <c r="C47" s="202" t="s">
        <v>1972</v>
      </c>
      <c r="D47" s="202"/>
      <c r="E47" s="203"/>
      <c r="F47" s="202" t="s">
        <v>1973</v>
      </c>
      <c r="G47" s="202" t="s">
        <v>1974</v>
      </c>
    </row>
    <row r="48" spans="2:7" ht="15.75">
      <c r="B48" s="106" t="s">
        <v>85</v>
      </c>
      <c r="C48" s="92"/>
      <c r="D48" s="92"/>
      <c r="E48" s="92"/>
      <c r="F48" s="92"/>
      <c r="G48" s="92"/>
    </row>
    <row r="49" spans="2:7" ht="15.75">
      <c r="B49" s="106" t="s">
        <v>86</v>
      </c>
      <c r="C49" s="92"/>
      <c r="D49" s="92"/>
      <c r="E49" s="92"/>
      <c r="F49" s="92"/>
      <c r="G49" s="92"/>
    </row>
    <row r="50" spans="2:7" ht="15.75">
      <c r="B50" s="106" t="s">
        <v>87</v>
      </c>
      <c r="C50" s="92"/>
      <c r="D50" s="92"/>
      <c r="E50" s="92"/>
      <c r="F50" s="92"/>
      <c r="G50" s="92"/>
    </row>
    <row r="51" spans="2:7" ht="15.75">
      <c r="B51" s="106" t="s">
        <v>88</v>
      </c>
      <c r="C51" s="92"/>
      <c r="D51" s="92"/>
      <c r="E51" s="92"/>
      <c r="F51" s="92"/>
      <c r="G51" s="92"/>
    </row>
    <row r="52" spans="2:7" ht="15.75">
      <c r="B52" s="106" t="s">
        <v>89</v>
      </c>
      <c r="C52" s="92"/>
      <c r="D52" s="92"/>
      <c r="E52" s="92"/>
      <c r="F52" s="92"/>
      <c r="G52" s="92"/>
    </row>
    <row r="53" spans="2:7" ht="15.75">
      <c r="B53" s="106" t="s">
        <v>90</v>
      </c>
      <c r="C53" s="92"/>
      <c r="D53" s="92"/>
      <c r="E53" s="92"/>
      <c r="F53" s="92"/>
      <c r="G53" s="92"/>
    </row>
    <row r="54" spans="2:7" ht="15.75">
      <c r="B54" s="106" t="s">
        <v>91</v>
      </c>
      <c r="C54" s="92"/>
      <c r="D54" s="92"/>
      <c r="E54" s="92"/>
      <c r="F54" s="92"/>
      <c r="G54" s="92"/>
    </row>
    <row r="55" spans="2:7" ht="15.75">
      <c r="B55" s="106" t="s">
        <v>92</v>
      </c>
      <c r="C55" s="92"/>
      <c r="D55" s="92"/>
      <c r="E55" s="92"/>
      <c r="F55" s="92"/>
      <c r="G55" s="92"/>
    </row>
    <row r="56" spans="2:7" ht="15.75">
      <c r="B56" s="106" t="s">
        <v>93</v>
      </c>
      <c r="C56" s="92"/>
      <c r="D56" s="92"/>
      <c r="E56" s="92"/>
      <c r="F56" s="92"/>
      <c r="G56" s="92"/>
    </row>
    <row r="57" spans="2:7" ht="15.75">
      <c r="B57" s="106" t="s">
        <v>94</v>
      </c>
      <c r="C57" s="92"/>
      <c r="D57" s="92"/>
      <c r="E57" s="92"/>
      <c r="F57" s="92"/>
      <c r="G57" s="92"/>
    </row>
    <row r="58" spans="2:7" ht="15.75">
      <c r="B58" s="106" t="s">
        <v>95</v>
      </c>
      <c r="C58" s="92"/>
      <c r="D58" s="92"/>
      <c r="E58" s="92"/>
      <c r="F58" s="92"/>
      <c r="G58" s="92"/>
    </row>
    <row r="59" spans="2:7" ht="15.75">
      <c r="B59" s="106" t="s">
        <v>96</v>
      </c>
      <c r="C59" s="92"/>
      <c r="D59" s="92"/>
      <c r="E59" s="92"/>
      <c r="F59" s="92"/>
      <c r="G59" s="92"/>
    </row>
    <row r="60" spans="2:7" ht="15.75">
      <c r="B60" s="106" t="s">
        <v>1621</v>
      </c>
      <c r="C60" s="92"/>
      <c r="D60" s="92"/>
      <c r="E60" s="92"/>
      <c r="F60" s="92"/>
      <c r="G60" s="92"/>
    </row>
    <row r="61" spans="2:7" ht="15.75">
      <c r="B61" s="107" t="s">
        <v>428</v>
      </c>
      <c r="C61" s="91">
        <f>SUM(C48:C60)</f>
        <v>0</v>
      </c>
      <c r="D61" s="91">
        <f>SUM(D48:D60)</f>
        <v>0</v>
      </c>
      <c r="E61" s="91">
        <f>SUM(E48:E60)</f>
        <v>0</v>
      </c>
      <c r="F61" s="91">
        <f>SUM(F48:F60)</f>
        <v>0</v>
      </c>
      <c r="G61" s="91">
        <f>SUM(G48:G60)</f>
        <v>0</v>
      </c>
    </row>
    <row r="66" spans="2:7" ht="12.75">
      <c r="B66" s="238" t="s">
        <v>1956</v>
      </c>
      <c r="C66" s="238"/>
      <c r="D66" s="238"/>
      <c r="E66" s="238"/>
      <c r="F66" s="238"/>
      <c r="G66" s="238"/>
    </row>
    <row r="67" spans="2:7" ht="12.75">
      <c r="B67" s="240" t="s">
        <v>1957</v>
      </c>
      <c r="C67" s="238"/>
      <c r="D67" s="238"/>
      <c r="E67" s="238"/>
      <c r="F67" s="238"/>
      <c r="G67" s="238"/>
    </row>
    <row r="68" spans="2:7" ht="12.75">
      <c r="B68" s="238" t="s">
        <v>1937</v>
      </c>
      <c r="C68" s="238"/>
      <c r="D68" s="238"/>
      <c r="E68" s="238"/>
      <c r="F68" s="238"/>
      <c r="G68" s="238"/>
    </row>
    <row r="69" spans="2:7" ht="12.75">
      <c r="B69" s="105"/>
      <c r="C69" s="105"/>
      <c r="D69" s="105"/>
      <c r="E69" s="105"/>
      <c r="F69" s="105"/>
      <c r="G69" s="196" t="s">
        <v>1951</v>
      </c>
    </row>
    <row r="70" spans="2:7" ht="28.5">
      <c r="B70" s="200" t="s">
        <v>1931</v>
      </c>
      <c r="C70" s="201" t="s">
        <v>1932</v>
      </c>
      <c r="D70" s="201" t="s">
        <v>1955</v>
      </c>
      <c r="E70" s="201" t="s">
        <v>1936</v>
      </c>
      <c r="F70" s="201" t="s">
        <v>1933</v>
      </c>
      <c r="G70" s="201" t="s">
        <v>1934</v>
      </c>
    </row>
    <row r="71" spans="2:7" ht="12.75">
      <c r="B71" s="204"/>
      <c r="C71" s="202" t="s">
        <v>1972</v>
      </c>
      <c r="D71" s="202"/>
      <c r="E71" s="203"/>
      <c r="F71" s="202" t="s">
        <v>1973</v>
      </c>
      <c r="G71" s="202" t="s">
        <v>1974</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1970</v>
      </c>
    </row>
    <row r="90" ht="12.75">
      <c r="B90" s="108" t="s">
        <v>1958</v>
      </c>
    </row>
    <row r="91" ht="12.75">
      <c r="B91" s="108" t="s">
        <v>1959</v>
      </c>
    </row>
    <row r="92" ht="12.75">
      <c r="B92" s="108" t="s">
        <v>1960</v>
      </c>
    </row>
    <row r="93" ht="12.75">
      <c r="B93" s="108" t="s">
        <v>1961</v>
      </c>
    </row>
    <row r="94" ht="12.75">
      <c r="B94" s="108" t="s">
        <v>1962</v>
      </c>
    </row>
    <row r="95" ht="12.75">
      <c r="B95" s="108" t="s">
        <v>1963</v>
      </c>
    </row>
    <row r="96" ht="12.75">
      <c r="B96" s="108" t="s">
        <v>1964</v>
      </c>
    </row>
    <row r="97" ht="12.75">
      <c r="B97" s="199" t="s">
        <v>1971</v>
      </c>
    </row>
    <row r="98" ht="12.75">
      <c r="B98" s="108" t="s">
        <v>1965</v>
      </c>
    </row>
    <row r="99" ht="12.75">
      <c r="B99" s="108" t="s">
        <v>1966</v>
      </c>
    </row>
    <row r="100" ht="12.75">
      <c r="B100" s="108" t="s">
        <v>1967</v>
      </c>
    </row>
    <row r="101" ht="12.75">
      <c r="B101" s="108" t="s">
        <v>1968</v>
      </c>
    </row>
    <row r="102" ht="12.75">
      <c r="B102" s="108" t="s">
        <v>1969</v>
      </c>
    </row>
  </sheetData>
  <sheetProtection password="C61A" sheet="1" selectLockedCells="1"/>
  <mergeCells count="14">
    <mergeCell ref="B68:G68"/>
    <mergeCell ref="B42:G42"/>
    <mergeCell ref="B44:G44"/>
    <mergeCell ref="B19:G19"/>
    <mergeCell ref="B43:G43"/>
    <mergeCell ref="B66:G66"/>
    <mergeCell ref="B67:G67"/>
    <mergeCell ref="B6:G6"/>
    <mergeCell ref="B2:G2"/>
    <mergeCell ref="B3:G3"/>
    <mergeCell ref="B8:G8"/>
    <mergeCell ref="B20:G20"/>
    <mergeCell ref="B18:G18"/>
    <mergeCell ref="B7:G7"/>
  </mergeCells>
  <conditionalFormatting sqref="C24:G37 F10:G10 F11:F15 C48:G61 C72:G85">
    <cfRule type="cellIs" priority="18" dxfId="118" operator="equal" stopIfTrue="1">
      <formula>""</formula>
    </cfRule>
  </conditionalFormatting>
  <conditionalFormatting sqref="F10">
    <cfRule type="expression" priority="11" dxfId="121" stopIfTrue="1">
      <formula>$F$10="n° da lei municipal"</formula>
    </cfRule>
  </conditionalFormatting>
  <conditionalFormatting sqref="G10">
    <cfRule type="expression" priority="3" dxfId="121"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row>
    <row r="3" spans="2:7" s="10" customFormat="1" ht="18.75" customHeight="1">
      <c r="B3" s="235" t="str">
        <f>IF(SUM!$G$3="","",IF(SUM!$G$3="RECIFE","CIDADE DO RECIFE","MUNICÍPIO DE "&amp;UPPER(SUM!G3)))</f>
        <v>MUNICÍPIO DE ILHA DE ITAMARACÁ</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1977</v>
      </c>
      <c r="C6" s="236"/>
      <c r="D6" s="236"/>
      <c r="E6" s="236"/>
      <c r="F6" s="236"/>
      <c r="G6" s="236"/>
      <c r="J6" s="7"/>
      <c r="K6" s="8"/>
    </row>
    <row r="7" spans="1:11" s="9" customFormat="1" ht="15.75">
      <c r="A7" s="8"/>
      <c r="B7" s="239" t="s">
        <v>1978</v>
      </c>
      <c r="C7" s="239"/>
      <c r="D7" s="239"/>
      <c r="E7" s="239"/>
      <c r="F7" s="239"/>
      <c r="G7" s="239"/>
      <c r="J7" s="7"/>
      <c r="K7" s="8"/>
    </row>
    <row r="8" spans="1:11" s="9" customFormat="1" ht="36" customHeight="1">
      <c r="A8" s="8"/>
      <c r="B8" s="237"/>
      <c r="C8" s="237"/>
      <c r="D8" s="237"/>
      <c r="E8" s="237"/>
      <c r="F8" s="237"/>
      <c r="G8" s="237"/>
      <c r="J8" s="7"/>
      <c r="K8" s="8"/>
    </row>
    <row r="9" spans="1:7" s="105" customFormat="1" ht="15.75">
      <c r="A9" s="54"/>
      <c r="B9" s="238" t="s">
        <v>1979</v>
      </c>
      <c r="C9" s="238"/>
      <c r="D9" s="238"/>
      <c r="E9" s="238"/>
      <c r="F9" s="238"/>
      <c r="G9" s="238"/>
    </row>
    <row r="10" spans="1:7" s="105" customFormat="1" ht="15.75">
      <c r="A10" s="54"/>
      <c r="B10" s="240" t="s">
        <v>1980</v>
      </c>
      <c r="C10" s="238"/>
      <c r="D10" s="238"/>
      <c r="E10" s="238"/>
      <c r="F10" s="238"/>
      <c r="G10" s="238"/>
    </row>
    <row r="11" spans="1:7" s="105" customFormat="1" ht="15.75">
      <c r="A11" s="54"/>
      <c r="B11" s="238" t="s">
        <v>1937</v>
      </c>
      <c r="C11" s="238"/>
      <c r="D11" s="238"/>
      <c r="E11" s="238"/>
      <c r="F11" s="238"/>
      <c r="G11" s="238"/>
    </row>
    <row r="12" spans="1:7" s="105" customFormat="1" ht="15.75">
      <c r="A12" s="54"/>
      <c r="B12" s="197"/>
      <c r="C12" s="197"/>
      <c r="D12" s="197"/>
      <c r="E12" s="197"/>
      <c r="F12" s="197"/>
      <c r="G12" s="196" t="s">
        <v>1951</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1972</v>
      </c>
      <c r="D14" s="202" t="s">
        <v>1975</v>
      </c>
      <c r="E14" s="203"/>
      <c r="F14" s="202" t="s">
        <v>1973</v>
      </c>
      <c r="G14" s="202" t="s">
        <v>1974</v>
      </c>
    </row>
    <row r="15" spans="1:7" s="105" customFormat="1" ht="15.75">
      <c r="A15" s="54"/>
      <c r="B15" s="106" t="s">
        <v>85</v>
      </c>
      <c r="C15" s="92"/>
      <c r="D15" s="92"/>
      <c r="E15" s="92"/>
      <c r="F15" s="92"/>
      <c r="G15" s="92"/>
    </row>
    <row r="16" spans="1:7" s="105" customFormat="1" ht="15.75">
      <c r="A16" s="54"/>
      <c r="B16" s="106" t="s">
        <v>86</v>
      </c>
      <c r="C16" s="92"/>
      <c r="D16" s="92"/>
      <c r="E16" s="92"/>
      <c r="F16" s="92"/>
      <c r="G16" s="92"/>
    </row>
    <row r="17" spans="1:7" s="105" customFormat="1" ht="15.75">
      <c r="A17" s="54"/>
      <c r="B17" s="106" t="s">
        <v>87</v>
      </c>
      <c r="C17" s="92"/>
      <c r="D17" s="92"/>
      <c r="E17" s="92"/>
      <c r="F17" s="92"/>
      <c r="G17" s="92"/>
    </row>
    <row r="18" spans="1:7" s="105" customFormat="1" ht="15.75">
      <c r="A18" s="54"/>
      <c r="B18" s="106" t="s">
        <v>88</v>
      </c>
      <c r="C18" s="92"/>
      <c r="D18" s="92"/>
      <c r="E18" s="92"/>
      <c r="F18" s="92"/>
      <c r="G18" s="92"/>
    </row>
    <row r="19" spans="1:7" s="105" customFormat="1" ht="15.75">
      <c r="A19" s="54"/>
      <c r="B19" s="106" t="s">
        <v>89</v>
      </c>
      <c r="C19" s="92"/>
      <c r="D19" s="92"/>
      <c r="E19" s="92"/>
      <c r="F19" s="92"/>
      <c r="G19" s="92"/>
    </row>
    <row r="20" spans="1:7" s="105" customFormat="1" ht="15.75">
      <c r="A20" s="54"/>
      <c r="B20" s="106" t="s">
        <v>90</v>
      </c>
      <c r="C20" s="92"/>
      <c r="D20" s="92"/>
      <c r="E20" s="92"/>
      <c r="F20" s="92"/>
      <c r="G20" s="92"/>
    </row>
    <row r="21" spans="1:7" s="105" customFormat="1" ht="15.75">
      <c r="A21" s="54"/>
      <c r="B21" s="106" t="s">
        <v>91</v>
      </c>
      <c r="C21" s="92"/>
      <c r="D21" s="92"/>
      <c r="E21" s="92"/>
      <c r="F21" s="92"/>
      <c r="G21" s="92"/>
    </row>
    <row r="22" spans="1:7" s="105" customFormat="1" ht="15.75">
      <c r="A22" s="54"/>
      <c r="B22" s="106" t="s">
        <v>92</v>
      </c>
      <c r="C22" s="92"/>
      <c r="D22" s="92"/>
      <c r="E22" s="92"/>
      <c r="F22" s="92"/>
      <c r="G22" s="92"/>
    </row>
    <row r="23" spans="1:7" s="105" customFormat="1" ht="15.75">
      <c r="A23" s="54"/>
      <c r="B23" s="106" t="s">
        <v>93</v>
      </c>
      <c r="C23" s="92"/>
      <c r="D23" s="92"/>
      <c r="E23" s="92"/>
      <c r="F23" s="92"/>
      <c r="G23" s="92"/>
    </row>
    <row r="24" spans="1:7" s="105" customFormat="1" ht="15.75">
      <c r="A24" s="54"/>
      <c r="B24" s="106" t="s">
        <v>94</v>
      </c>
      <c r="C24" s="92"/>
      <c r="D24" s="92"/>
      <c r="E24" s="92"/>
      <c r="F24" s="92"/>
      <c r="G24" s="92"/>
    </row>
    <row r="25" spans="1:11" s="105" customFormat="1" ht="15.75">
      <c r="A25" s="54"/>
      <c r="B25" s="106" t="s">
        <v>95</v>
      </c>
      <c r="C25" s="92"/>
      <c r="D25" s="92"/>
      <c r="E25" s="92"/>
      <c r="F25" s="92"/>
      <c r="G25" s="92"/>
      <c r="H25" s="54"/>
      <c r="I25" s="54"/>
      <c r="J25" s="54"/>
      <c r="K25" s="54"/>
    </row>
    <row r="26" spans="2:7" ht="15.75">
      <c r="B26" s="106" t="s">
        <v>96</v>
      </c>
      <c r="C26" s="92"/>
      <c r="D26" s="92"/>
      <c r="E26" s="92"/>
      <c r="F26" s="92"/>
      <c r="G26" s="92"/>
    </row>
    <row r="27" spans="2:7" ht="15.75">
      <c r="B27" s="106" t="s">
        <v>1621</v>
      </c>
      <c r="C27" s="92"/>
      <c r="D27" s="92"/>
      <c r="E27" s="92"/>
      <c r="F27" s="92"/>
      <c r="G27" s="92"/>
    </row>
    <row r="28" spans="2:7" ht="15.75">
      <c r="B28" s="107" t="s">
        <v>428</v>
      </c>
      <c r="C28" s="91">
        <f>SUM(C15:C27)</f>
        <v>0</v>
      </c>
      <c r="D28" s="91">
        <f>SUM(D15:D27)</f>
        <v>0</v>
      </c>
      <c r="E28" s="91">
        <f>SUM(E15:E27)</f>
        <v>0</v>
      </c>
      <c r="F28" s="91">
        <f>SUM(F15:F27)</f>
        <v>0</v>
      </c>
      <c r="G28" s="91">
        <f>SUM(G15:G27)</f>
        <v>0</v>
      </c>
    </row>
    <row r="32" spans="2:7" ht="12.75">
      <c r="B32" s="238" t="s">
        <v>1981</v>
      </c>
      <c r="C32" s="238"/>
      <c r="D32" s="238"/>
      <c r="E32" s="238"/>
      <c r="F32" s="238"/>
      <c r="G32" s="238"/>
    </row>
    <row r="33" spans="2:7" ht="12.75">
      <c r="B33" s="240" t="s">
        <v>1982</v>
      </c>
      <c r="C33" s="238"/>
      <c r="D33" s="238"/>
      <c r="E33" s="238"/>
      <c r="F33" s="238"/>
      <c r="G33" s="238"/>
    </row>
    <row r="34" spans="2:7" ht="12.75">
      <c r="B34" s="238" t="s">
        <v>1937</v>
      </c>
      <c r="C34" s="238"/>
      <c r="D34" s="238"/>
      <c r="E34" s="238"/>
      <c r="F34" s="238"/>
      <c r="G34" s="238"/>
    </row>
    <row r="35" spans="2:7" ht="12.75">
      <c r="B35" s="105"/>
      <c r="C35" s="105"/>
      <c r="D35" s="105"/>
      <c r="E35" s="105"/>
      <c r="F35" s="105"/>
      <c r="G35" s="196" t="s">
        <v>1951</v>
      </c>
    </row>
    <row r="36" spans="2:7" ht="28.5">
      <c r="B36" s="200" t="s">
        <v>1931</v>
      </c>
      <c r="C36" s="201" t="s">
        <v>1932</v>
      </c>
      <c r="D36" s="201" t="s">
        <v>1955</v>
      </c>
      <c r="E36" s="201" t="s">
        <v>1936</v>
      </c>
      <c r="F36" s="201" t="s">
        <v>1933</v>
      </c>
      <c r="G36" s="201" t="s">
        <v>1934</v>
      </c>
    </row>
    <row r="37" spans="2:7" ht="12.75">
      <c r="B37" s="204"/>
      <c r="C37" s="202" t="s">
        <v>1972</v>
      </c>
      <c r="D37" s="202" t="s">
        <v>1975</v>
      </c>
      <c r="E37" s="203"/>
      <c r="F37" s="202" t="s">
        <v>1973</v>
      </c>
      <c r="G37" s="202" t="s">
        <v>1974</v>
      </c>
    </row>
    <row r="38" spans="2:7" ht="15.75">
      <c r="B38" s="106" t="s">
        <v>85</v>
      </c>
      <c r="C38" s="92"/>
      <c r="D38" s="92"/>
      <c r="E38" s="92"/>
      <c r="F38" s="92"/>
      <c r="G38" s="92"/>
    </row>
    <row r="39" spans="2:7" ht="15.75">
      <c r="B39" s="106" t="s">
        <v>86</v>
      </c>
      <c r="C39" s="92"/>
      <c r="D39" s="92"/>
      <c r="E39" s="92"/>
      <c r="F39" s="92"/>
      <c r="G39" s="92"/>
    </row>
    <row r="40" spans="2:7" ht="15.75">
      <c r="B40" s="106" t="s">
        <v>87</v>
      </c>
      <c r="C40" s="92"/>
      <c r="D40" s="92"/>
      <c r="E40" s="92"/>
      <c r="F40" s="92"/>
      <c r="G40" s="92"/>
    </row>
    <row r="41" spans="2:7" ht="15.75">
      <c r="B41" s="106" t="s">
        <v>88</v>
      </c>
      <c r="C41" s="92"/>
      <c r="D41" s="92"/>
      <c r="E41" s="92"/>
      <c r="F41" s="92"/>
      <c r="G41" s="92"/>
    </row>
    <row r="42" spans="2:7" ht="15.75">
      <c r="B42" s="106" t="s">
        <v>89</v>
      </c>
      <c r="C42" s="92"/>
      <c r="D42" s="92"/>
      <c r="E42" s="92"/>
      <c r="F42" s="92"/>
      <c r="G42" s="92"/>
    </row>
    <row r="43" spans="2:7" ht="15.75">
      <c r="B43" s="106" t="s">
        <v>90</v>
      </c>
      <c r="C43" s="92"/>
      <c r="D43" s="92"/>
      <c r="E43" s="92"/>
      <c r="F43" s="92"/>
      <c r="G43" s="92"/>
    </row>
    <row r="44" spans="2:7" ht="15.75">
      <c r="B44" s="106" t="s">
        <v>91</v>
      </c>
      <c r="C44" s="92"/>
      <c r="D44" s="92"/>
      <c r="E44" s="92"/>
      <c r="F44" s="92"/>
      <c r="G44" s="92"/>
    </row>
    <row r="45" spans="2:7" ht="15.75">
      <c r="B45" s="106" t="s">
        <v>92</v>
      </c>
      <c r="C45" s="92"/>
      <c r="D45" s="92"/>
      <c r="E45" s="92"/>
      <c r="F45" s="92"/>
      <c r="G45" s="92"/>
    </row>
    <row r="46" spans="2:7" ht="15.75">
      <c r="B46" s="106" t="s">
        <v>93</v>
      </c>
      <c r="C46" s="92"/>
      <c r="D46" s="92"/>
      <c r="E46" s="92"/>
      <c r="F46" s="92"/>
      <c r="G46" s="92"/>
    </row>
    <row r="47" spans="2:7" ht="15.75">
      <c r="B47" s="106" t="s">
        <v>94</v>
      </c>
      <c r="C47" s="92"/>
      <c r="D47" s="92"/>
      <c r="E47" s="92"/>
      <c r="F47" s="92"/>
      <c r="G47" s="92"/>
    </row>
    <row r="48" spans="2:7" ht="15.75">
      <c r="B48" s="106" t="s">
        <v>95</v>
      </c>
      <c r="C48" s="92"/>
      <c r="D48" s="92"/>
      <c r="E48" s="92"/>
      <c r="F48" s="92"/>
      <c r="G48" s="92"/>
    </row>
    <row r="49" spans="2:7" ht="15.75">
      <c r="B49" s="106" t="s">
        <v>96</v>
      </c>
      <c r="C49" s="92"/>
      <c r="D49" s="92"/>
      <c r="E49" s="92"/>
      <c r="F49" s="92"/>
      <c r="G49" s="92"/>
    </row>
    <row r="50" spans="2:7" ht="15.75">
      <c r="B50" s="106" t="s">
        <v>1621</v>
      </c>
      <c r="C50" s="92"/>
      <c r="D50" s="92"/>
      <c r="E50" s="92"/>
      <c r="F50" s="92"/>
      <c r="G50" s="92"/>
    </row>
    <row r="51" spans="2:7" ht="15.75">
      <c r="B51" s="107" t="s">
        <v>428</v>
      </c>
      <c r="C51" s="91">
        <f>SUM(C38:C50)</f>
        <v>0</v>
      </c>
      <c r="D51" s="91">
        <f>SUM(D38:D50)</f>
        <v>0</v>
      </c>
      <c r="E51" s="91">
        <f>SUM(E38:E50)</f>
        <v>0</v>
      </c>
      <c r="F51" s="91">
        <f>SUM(F38:F50)</f>
        <v>0</v>
      </c>
      <c r="G51" s="91">
        <f>SUM(G38:G50)</f>
        <v>0</v>
      </c>
    </row>
    <row r="55" ht="12.75">
      <c r="B55" s="198" t="s">
        <v>1987</v>
      </c>
    </row>
    <row r="56" ht="12.75">
      <c r="B56" s="108" t="s">
        <v>1983</v>
      </c>
    </row>
    <row r="57" ht="12.75">
      <c r="B57" s="108" t="s">
        <v>1984</v>
      </c>
    </row>
    <row r="58" ht="12.75">
      <c r="B58" s="108" t="s">
        <v>1985</v>
      </c>
    </row>
    <row r="59" ht="12.75">
      <c r="B59" s="108" t="s">
        <v>1986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6" dxfId="118" operator="equal" stopIfTrue="1">
      <formula>""</formula>
    </cfRule>
  </conditionalFormatting>
  <conditionalFormatting sqref="C15:G27">
    <cfRule type="cellIs" priority="3" dxfId="118" operator="equal" stopIfTrue="1">
      <formula>""</formula>
    </cfRule>
  </conditionalFormatting>
  <conditionalFormatting sqref="C15:G27">
    <cfRule type="cellIs" priority="2" dxfId="118" operator="equal" stopIfTrue="1">
      <formula>""</formula>
    </cfRule>
  </conditionalFormatting>
  <conditionalFormatting sqref="C38:G50">
    <cfRule type="cellIs" priority="1" dxfId="11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P078</v>
      </c>
      <c r="C5" s="133">
        <v>2</v>
      </c>
      <c r="D5" s="129" t="s">
        <v>654</v>
      </c>
      <c r="E5" s="133">
        <f>E2</f>
        <v>2015</v>
      </c>
      <c r="F5" s="129" t="s">
        <v>656</v>
      </c>
      <c r="G5" s="134" t="s">
        <v>657</v>
      </c>
      <c r="H5" s="130" t="s">
        <v>658</v>
      </c>
      <c r="I5" s="140" t="s">
        <v>655</v>
      </c>
      <c r="J5" s="135">
        <f>'02'!B702</f>
        <v>0</v>
      </c>
      <c r="K5" s="172" t="str">
        <f>UPPER('02'!B10)</f>
        <v>PAULO BATISTA ANDRADE</v>
      </c>
      <c r="L5" s="175" t="str">
        <f>'02'!$B$6</f>
        <v>02 DADOS DO CHEFE DO EXECUTIVO</v>
      </c>
    </row>
    <row r="6" spans="2:12" ht="15">
      <c r="B6" s="130" t="str">
        <f>B5</f>
        <v>P078</v>
      </c>
      <c r="C6" s="133">
        <v>2</v>
      </c>
      <c r="D6" s="129" t="s">
        <v>654</v>
      </c>
      <c r="E6" s="133">
        <f>E5</f>
        <v>2015</v>
      </c>
      <c r="F6" s="129" t="s">
        <v>659</v>
      </c>
      <c r="G6" s="134" t="s">
        <v>657</v>
      </c>
      <c r="H6" s="130" t="s">
        <v>660</v>
      </c>
      <c r="I6" s="140" t="s">
        <v>54</v>
      </c>
      <c r="J6" s="136">
        <f>'02'!D702</f>
        <v>0</v>
      </c>
      <c r="K6" s="173">
        <f>'02'!D10</f>
        <v>79357377468</v>
      </c>
      <c r="L6" s="175" t="str">
        <f>'02'!$B$6</f>
        <v>02 DADOS DO CHEFE DO EXECUTIVO</v>
      </c>
    </row>
    <row r="7" spans="2:12" ht="15">
      <c r="B7" s="130" t="str">
        <f aca="true" t="shared" si="0" ref="B7:B70">B6</f>
        <v>P078</v>
      </c>
      <c r="C7" s="133">
        <v>2</v>
      </c>
      <c r="D7" s="129" t="s">
        <v>654</v>
      </c>
      <c r="E7" s="133">
        <f aca="true" t="shared" si="1" ref="E7:E70">E6</f>
        <v>2015</v>
      </c>
      <c r="F7" s="129" t="s">
        <v>661</v>
      </c>
      <c r="G7" s="134" t="s">
        <v>657</v>
      </c>
      <c r="H7" s="130" t="s">
        <v>662</v>
      </c>
      <c r="I7" s="140" t="s">
        <v>655</v>
      </c>
      <c r="J7" s="135">
        <f>'02'!E702</f>
        <v>0</v>
      </c>
      <c r="K7" s="172" t="str">
        <f>UPPER('02'!E10)</f>
        <v>CASADO</v>
      </c>
      <c r="L7" s="175" t="str">
        <f>'02'!$B$6</f>
        <v>02 DADOS DO CHEFE DO EXECUTIVO</v>
      </c>
    </row>
    <row r="8" spans="2:12" ht="75">
      <c r="B8" s="130" t="str">
        <f t="shared" si="0"/>
        <v>P078</v>
      </c>
      <c r="C8" s="133">
        <v>2</v>
      </c>
      <c r="D8" s="129" t="s">
        <v>654</v>
      </c>
      <c r="E8" s="133">
        <f t="shared" si="1"/>
        <v>2015</v>
      </c>
      <c r="F8" s="129" t="s">
        <v>663</v>
      </c>
      <c r="G8" s="134" t="s">
        <v>657</v>
      </c>
      <c r="H8" s="130" t="s">
        <v>664</v>
      </c>
      <c r="I8" s="140" t="s">
        <v>655</v>
      </c>
      <c r="J8" s="135">
        <f>'02'!F702</f>
        <v>0</v>
      </c>
      <c r="K8" s="172" t="str">
        <f>UPPER('02'!F10)</f>
        <v>RUA JOSÉ ALVES DA MOTA, 30 BAIXA VERDE-ILHA DE ITAMARACÁ-PE CEP 53900-000</v>
      </c>
      <c r="L8" s="175" t="str">
        <f>'02'!$B$6</f>
        <v>02 DADOS DO CHEFE DO EXECUTIVO</v>
      </c>
    </row>
    <row r="9" spans="2:12" ht="15">
      <c r="B9" s="130" t="str">
        <f t="shared" si="0"/>
        <v>P078</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P078</v>
      </c>
      <c r="C10" s="133">
        <v>2</v>
      </c>
      <c r="D10" s="129" t="s">
        <v>654</v>
      </c>
      <c r="E10" s="133">
        <f t="shared" si="1"/>
        <v>2015</v>
      </c>
      <c r="F10" s="129" t="s">
        <v>667</v>
      </c>
      <c r="G10" s="134" t="s">
        <v>657</v>
      </c>
      <c r="H10" s="130" t="s">
        <v>668</v>
      </c>
      <c r="I10" s="140" t="s">
        <v>128</v>
      </c>
      <c r="J10" s="137">
        <f>'02'!H702</f>
        <v>0</v>
      </c>
      <c r="K10" s="174">
        <f>'02'!H10</f>
        <v>42369</v>
      </c>
      <c r="L10" s="175" t="str">
        <f>'02'!$B$6</f>
        <v>02 DADOS DO CHEFE DO EXECUTIVO</v>
      </c>
    </row>
    <row r="11" spans="2:12" ht="15">
      <c r="B11" s="130" t="str">
        <f t="shared" si="0"/>
        <v>P078</v>
      </c>
      <c r="C11" s="133">
        <v>2</v>
      </c>
      <c r="D11" s="129" t="s">
        <v>654</v>
      </c>
      <c r="E11" s="133">
        <f t="shared" si="1"/>
        <v>2015</v>
      </c>
      <c r="F11" s="129" t="s">
        <v>669</v>
      </c>
      <c r="G11" s="134" t="s">
        <v>657</v>
      </c>
      <c r="H11" s="130" t="s">
        <v>1851</v>
      </c>
      <c r="I11" s="140" t="s">
        <v>655</v>
      </c>
      <c r="J11" s="135">
        <f>'02'!B703</f>
        <v>0</v>
      </c>
      <c r="K11" s="172">
        <f>UPPER('02'!B11)</f>
      </c>
      <c r="L11" s="175" t="str">
        <f>'02'!$B$6</f>
        <v>02 DADOS DO CHEFE DO EXECUTIVO</v>
      </c>
    </row>
    <row r="12" spans="2:12" ht="15">
      <c r="B12" s="130" t="str">
        <f t="shared" si="0"/>
        <v>P078</v>
      </c>
      <c r="C12" s="133">
        <v>2</v>
      </c>
      <c r="D12" s="129" t="s">
        <v>654</v>
      </c>
      <c r="E12" s="133">
        <f t="shared" si="1"/>
        <v>2015</v>
      </c>
      <c r="F12" s="129" t="s">
        <v>670</v>
      </c>
      <c r="G12" s="134" t="s">
        <v>657</v>
      </c>
      <c r="H12" s="130" t="s">
        <v>1852</v>
      </c>
      <c r="I12" s="140" t="s">
        <v>54</v>
      </c>
      <c r="J12" s="136">
        <f>'02'!D703</f>
        <v>0</v>
      </c>
      <c r="K12" s="173">
        <f>'02'!D11</f>
        <v>0</v>
      </c>
      <c r="L12" s="175" t="str">
        <f>'02'!$B$6</f>
        <v>02 DADOS DO CHEFE DO EXECUTIVO</v>
      </c>
    </row>
    <row r="13" spans="2:12" ht="15">
      <c r="B13" s="130" t="str">
        <f t="shared" si="0"/>
        <v>P078</v>
      </c>
      <c r="C13" s="133">
        <v>2</v>
      </c>
      <c r="D13" s="129" t="s">
        <v>654</v>
      </c>
      <c r="E13" s="133">
        <f t="shared" si="1"/>
        <v>2015</v>
      </c>
      <c r="F13" s="129" t="s">
        <v>671</v>
      </c>
      <c r="G13" s="134" t="s">
        <v>657</v>
      </c>
      <c r="H13" s="130" t="s">
        <v>1853</v>
      </c>
      <c r="I13" s="140" t="s">
        <v>655</v>
      </c>
      <c r="J13" s="135">
        <f>'02'!E703</f>
        <v>0</v>
      </c>
      <c r="K13" s="172">
        <f>UPPER('02'!E11)</f>
      </c>
      <c r="L13" s="175" t="str">
        <f>'02'!$B$6</f>
        <v>02 DADOS DO CHEFE DO EXECUTIVO</v>
      </c>
    </row>
    <row r="14" spans="2:12" ht="15">
      <c r="B14" s="130" t="str">
        <f t="shared" si="0"/>
        <v>P078</v>
      </c>
      <c r="C14" s="133">
        <v>2</v>
      </c>
      <c r="D14" s="129" t="s">
        <v>654</v>
      </c>
      <c r="E14" s="133">
        <f t="shared" si="1"/>
        <v>2015</v>
      </c>
      <c r="F14" s="129" t="s">
        <v>672</v>
      </c>
      <c r="G14" s="134" t="s">
        <v>657</v>
      </c>
      <c r="H14" s="130" t="s">
        <v>1854</v>
      </c>
      <c r="I14" s="140" t="s">
        <v>655</v>
      </c>
      <c r="J14" s="135">
        <f>'02'!F703</f>
        <v>0</v>
      </c>
      <c r="K14" s="172">
        <f>UPPER('02'!F11)</f>
      </c>
      <c r="L14" s="175" t="str">
        <f>'02'!$B$6</f>
        <v>02 DADOS DO CHEFE DO EXECUTIVO</v>
      </c>
    </row>
    <row r="15" spans="2:12" ht="15">
      <c r="B15" s="130" t="str">
        <f t="shared" si="0"/>
        <v>P078</v>
      </c>
      <c r="C15" s="133">
        <v>2</v>
      </c>
      <c r="D15" s="129" t="s">
        <v>654</v>
      </c>
      <c r="E15" s="133">
        <f t="shared" si="1"/>
        <v>2015</v>
      </c>
      <c r="F15" s="129" t="s">
        <v>673</v>
      </c>
      <c r="G15" s="134" t="s">
        <v>657</v>
      </c>
      <c r="H15" s="130" t="s">
        <v>1855</v>
      </c>
      <c r="I15" s="140" t="s">
        <v>128</v>
      </c>
      <c r="J15" s="137">
        <f>'02'!G703</f>
        <v>0</v>
      </c>
      <c r="K15" s="174">
        <f>'02'!G11</f>
        <v>0</v>
      </c>
      <c r="L15" s="175" t="str">
        <f>'02'!$B$6</f>
        <v>02 DADOS DO CHEFE DO EXECUTIVO</v>
      </c>
    </row>
    <row r="16" spans="2:12" ht="15">
      <c r="B16" s="130" t="str">
        <f t="shared" si="0"/>
        <v>P078</v>
      </c>
      <c r="C16" s="133">
        <v>2</v>
      </c>
      <c r="D16" s="129" t="s">
        <v>654</v>
      </c>
      <c r="E16" s="133">
        <f t="shared" si="1"/>
        <v>2015</v>
      </c>
      <c r="F16" s="129" t="s">
        <v>674</v>
      </c>
      <c r="G16" s="134" t="s">
        <v>657</v>
      </c>
      <c r="H16" s="130" t="s">
        <v>1856</v>
      </c>
      <c r="I16" s="140" t="s">
        <v>128</v>
      </c>
      <c r="J16" s="137">
        <f>'02'!H703</f>
        <v>0</v>
      </c>
      <c r="K16" s="174">
        <f>'02'!H11</f>
        <v>0</v>
      </c>
      <c r="L16" s="175" t="str">
        <f>'02'!$B$6</f>
        <v>02 DADOS DO CHEFE DO EXECUTIVO</v>
      </c>
    </row>
    <row r="17" spans="2:12" ht="15">
      <c r="B17" s="130" t="str">
        <f t="shared" si="0"/>
        <v>P078</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P078</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P078</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P078</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P078</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P078</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P078</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P078</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P078</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P078</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P078</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P078</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P078</v>
      </c>
      <c r="C29" s="133">
        <v>3</v>
      </c>
      <c r="D29" s="129" t="s">
        <v>693</v>
      </c>
      <c r="E29" s="133">
        <f t="shared" si="1"/>
        <v>2015</v>
      </c>
      <c r="F29" s="129" t="s">
        <v>694</v>
      </c>
      <c r="G29" s="134" t="s">
        <v>135</v>
      </c>
      <c r="H29" s="130" t="s">
        <v>136</v>
      </c>
      <c r="I29" s="140" t="s">
        <v>695</v>
      </c>
      <c r="J29" s="138">
        <f>'04'!D704</f>
        <v>0</v>
      </c>
      <c r="K29" s="141">
        <f>'04'!D12</f>
        <v>53987311.129999995</v>
      </c>
      <c r="L29" s="175" t="str">
        <f>'04'!$B$7</f>
        <v>04 RECEITA ARRECADADA 2015</v>
      </c>
    </row>
    <row r="30" spans="2:12" ht="15">
      <c r="B30" s="130" t="str">
        <f t="shared" si="0"/>
        <v>P078</v>
      </c>
      <c r="C30" s="133">
        <v>3</v>
      </c>
      <c r="D30" s="129" t="s">
        <v>693</v>
      </c>
      <c r="E30" s="133">
        <f t="shared" si="1"/>
        <v>2015</v>
      </c>
      <c r="F30" s="129" t="s">
        <v>696</v>
      </c>
      <c r="G30" s="134" t="s">
        <v>138</v>
      </c>
      <c r="H30" s="130" t="s">
        <v>139</v>
      </c>
      <c r="I30" s="140" t="s">
        <v>695</v>
      </c>
      <c r="J30" s="138">
        <f>'04'!D705</f>
        <v>0</v>
      </c>
      <c r="K30" s="141">
        <f>'04'!D13</f>
        <v>2764082.17</v>
      </c>
      <c r="L30" s="175" t="str">
        <f>'04'!$B$7</f>
        <v>04 RECEITA ARRECADADA 2015</v>
      </c>
    </row>
    <row r="31" spans="2:12" ht="15">
      <c r="B31" s="130" t="str">
        <f t="shared" si="0"/>
        <v>P078</v>
      </c>
      <c r="C31" s="133">
        <v>3</v>
      </c>
      <c r="D31" s="129" t="s">
        <v>693</v>
      </c>
      <c r="E31" s="133">
        <f t="shared" si="1"/>
        <v>2015</v>
      </c>
      <c r="F31" s="129" t="s">
        <v>697</v>
      </c>
      <c r="G31" s="134" t="s">
        <v>140</v>
      </c>
      <c r="H31" s="130" t="s">
        <v>141</v>
      </c>
      <c r="I31" s="140" t="s">
        <v>695</v>
      </c>
      <c r="J31" s="138">
        <f>'04'!D706</f>
        <v>0</v>
      </c>
      <c r="K31" s="141">
        <f>'04'!D14</f>
        <v>2487037.33</v>
      </c>
      <c r="L31" s="175" t="str">
        <f>'04'!$B$7</f>
        <v>04 RECEITA ARRECADADA 2015</v>
      </c>
    </row>
    <row r="32" spans="2:12" ht="15">
      <c r="B32" s="130" t="str">
        <f t="shared" si="0"/>
        <v>P078</v>
      </c>
      <c r="C32" s="133">
        <v>3</v>
      </c>
      <c r="D32" s="129" t="s">
        <v>693</v>
      </c>
      <c r="E32" s="133">
        <f t="shared" si="1"/>
        <v>2015</v>
      </c>
      <c r="F32" s="129" t="s">
        <v>698</v>
      </c>
      <c r="G32" s="134" t="s">
        <v>142</v>
      </c>
      <c r="H32" s="130" t="s">
        <v>143</v>
      </c>
      <c r="I32" s="140" t="s">
        <v>695</v>
      </c>
      <c r="J32" s="138">
        <f>'04'!D707</f>
        <v>0</v>
      </c>
      <c r="K32" s="141">
        <f>'04'!D15</f>
        <v>2088119.9</v>
      </c>
      <c r="L32" s="175" t="str">
        <f>'04'!$B$7</f>
        <v>04 RECEITA ARRECADADA 2015</v>
      </c>
    </row>
    <row r="33" spans="2:12" ht="15">
      <c r="B33" s="130" t="str">
        <f t="shared" si="0"/>
        <v>P078</v>
      </c>
      <c r="C33" s="133">
        <v>3</v>
      </c>
      <c r="D33" s="129" t="s">
        <v>693</v>
      </c>
      <c r="E33" s="133">
        <f t="shared" si="1"/>
        <v>2015</v>
      </c>
      <c r="F33" s="129" t="s">
        <v>699</v>
      </c>
      <c r="G33" s="134" t="s">
        <v>144</v>
      </c>
      <c r="H33" s="130" t="s">
        <v>145</v>
      </c>
      <c r="I33" s="140" t="s">
        <v>695</v>
      </c>
      <c r="J33" s="138">
        <f>'04'!D708</f>
        <v>0</v>
      </c>
      <c r="K33" s="141">
        <f>'04'!D16</f>
        <v>1025463.94</v>
      </c>
      <c r="L33" s="175" t="str">
        <f>'04'!$B$7</f>
        <v>04 RECEITA ARRECADADA 2015</v>
      </c>
    </row>
    <row r="34" spans="2:12" ht="15">
      <c r="B34" s="130" t="str">
        <f t="shared" si="0"/>
        <v>P078</v>
      </c>
      <c r="C34" s="133">
        <v>3</v>
      </c>
      <c r="D34" s="129" t="s">
        <v>693</v>
      </c>
      <c r="E34" s="133">
        <f t="shared" si="1"/>
        <v>2015</v>
      </c>
      <c r="F34" s="129" t="s">
        <v>700</v>
      </c>
      <c r="G34" s="134" t="s">
        <v>146</v>
      </c>
      <c r="H34" s="130" t="s">
        <v>147</v>
      </c>
      <c r="I34" s="140" t="s">
        <v>695</v>
      </c>
      <c r="J34" s="138">
        <f>'04'!D709</f>
        <v>0</v>
      </c>
      <c r="K34" s="141">
        <f>'04'!D17</f>
        <v>252133.91</v>
      </c>
      <c r="L34" s="175" t="str">
        <f>'04'!$B$7</f>
        <v>04 RECEITA ARRECADADA 2015</v>
      </c>
    </row>
    <row r="35" spans="2:12" ht="15">
      <c r="B35" s="130" t="str">
        <f t="shared" si="0"/>
        <v>P078</v>
      </c>
      <c r="C35" s="133">
        <v>3</v>
      </c>
      <c r="D35" s="129" t="s">
        <v>693</v>
      </c>
      <c r="E35" s="133">
        <f t="shared" si="1"/>
        <v>2015</v>
      </c>
      <c r="F35" s="129" t="s">
        <v>701</v>
      </c>
      <c r="G35" s="134" t="s">
        <v>148</v>
      </c>
      <c r="H35" s="130" t="s">
        <v>149</v>
      </c>
      <c r="I35" s="140" t="s">
        <v>695</v>
      </c>
      <c r="J35" s="138">
        <f>'04'!D710</f>
        <v>0</v>
      </c>
      <c r="K35" s="141">
        <f>'04'!D18</f>
        <v>252133.91</v>
      </c>
      <c r="L35" s="175" t="str">
        <f>'04'!$B$7</f>
        <v>04 RECEITA ARRECADADA 2015</v>
      </c>
    </row>
    <row r="36" spans="2:12" ht="15">
      <c r="B36" s="130" t="str">
        <f t="shared" si="0"/>
        <v>P078</v>
      </c>
      <c r="C36" s="133">
        <v>3</v>
      </c>
      <c r="D36" s="129" t="s">
        <v>693</v>
      </c>
      <c r="E36" s="133">
        <f t="shared" si="1"/>
        <v>2015</v>
      </c>
      <c r="F36" s="129" t="s">
        <v>702</v>
      </c>
      <c r="G36" s="134" t="s">
        <v>150</v>
      </c>
      <c r="H36" s="130" t="s">
        <v>151</v>
      </c>
      <c r="I36" s="140" t="s">
        <v>695</v>
      </c>
      <c r="J36" s="138">
        <f>'04'!D711</f>
        <v>0</v>
      </c>
      <c r="K36" s="141">
        <f>'04'!D19</f>
        <v>0</v>
      </c>
      <c r="L36" s="175" t="str">
        <f>'04'!$B$7</f>
        <v>04 RECEITA ARRECADADA 2015</v>
      </c>
    </row>
    <row r="37" spans="2:12" ht="15">
      <c r="B37" s="130" t="str">
        <f t="shared" si="0"/>
        <v>P078</v>
      </c>
      <c r="C37" s="133">
        <v>3</v>
      </c>
      <c r="D37" s="129" t="s">
        <v>693</v>
      </c>
      <c r="E37" s="133">
        <f t="shared" si="1"/>
        <v>2015</v>
      </c>
      <c r="F37" s="129" t="s">
        <v>703</v>
      </c>
      <c r="G37" s="134" t="s">
        <v>152</v>
      </c>
      <c r="H37" s="130" t="s">
        <v>153</v>
      </c>
      <c r="I37" s="140" t="s">
        <v>695</v>
      </c>
      <c r="J37" s="138">
        <f>'04'!D712</f>
        <v>0</v>
      </c>
      <c r="K37" s="141">
        <f>'04'!D20</f>
        <v>810522.05</v>
      </c>
      <c r="L37" s="175" t="str">
        <f>'04'!$B$7</f>
        <v>04 RECEITA ARRECADADA 2015</v>
      </c>
    </row>
    <row r="38" spans="2:12" ht="15">
      <c r="B38" s="130" t="str">
        <f t="shared" si="0"/>
        <v>P078</v>
      </c>
      <c r="C38" s="133">
        <v>3</v>
      </c>
      <c r="D38" s="129" t="s">
        <v>693</v>
      </c>
      <c r="E38" s="133">
        <f t="shared" si="1"/>
        <v>2015</v>
      </c>
      <c r="F38" s="129" t="s">
        <v>704</v>
      </c>
      <c r="G38" s="134" t="s">
        <v>154</v>
      </c>
      <c r="H38" s="130" t="s">
        <v>155</v>
      </c>
      <c r="I38" s="140" t="s">
        <v>695</v>
      </c>
      <c r="J38" s="138">
        <f>'04'!D713</f>
        <v>0</v>
      </c>
      <c r="K38" s="141">
        <f>'04'!D21</f>
        <v>398917.43</v>
      </c>
      <c r="L38" s="175" t="str">
        <f>'04'!$B$7</f>
        <v>04 RECEITA ARRECADADA 2015</v>
      </c>
    </row>
    <row r="39" spans="2:12" ht="15">
      <c r="B39" s="130" t="str">
        <f t="shared" si="0"/>
        <v>P078</v>
      </c>
      <c r="C39" s="133">
        <v>3</v>
      </c>
      <c r="D39" s="129" t="s">
        <v>693</v>
      </c>
      <c r="E39" s="133">
        <f t="shared" si="1"/>
        <v>2015</v>
      </c>
      <c r="F39" s="129" t="s">
        <v>705</v>
      </c>
      <c r="G39" s="134" t="s">
        <v>156</v>
      </c>
      <c r="H39" s="130" t="s">
        <v>157</v>
      </c>
      <c r="I39" s="140" t="s">
        <v>695</v>
      </c>
      <c r="J39" s="138">
        <f>'04'!D714</f>
        <v>0</v>
      </c>
      <c r="K39" s="141">
        <f>'04'!D22</f>
        <v>398917.43</v>
      </c>
      <c r="L39" s="175" t="str">
        <f>'04'!$B$7</f>
        <v>04 RECEITA ARRECADADA 2015</v>
      </c>
    </row>
    <row r="40" spans="2:12" ht="15">
      <c r="B40" s="130" t="str">
        <f t="shared" si="0"/>
        <v>P078</v>
      </c>
      <c r="C40" s="133">
        <v>3</v>
      </c>
      <c r="D40" s="129" t="s">
        <v>693</v>
      </c>
      <c r="E40" s="133">
        <f t="shared" si="1"/>
        <v>2015</v>
      </c>
      <c r="F40" s="129" t="s">
        <v>706</v>
      </c>
      <c r="G40" s="134" t="s">
        <v>158</v>
      </c>
      <c r="H40" s="130" t="s">
        <v>159</v>
      </c>
      <c r="I40" s="140" t="s">
        <v>695</v>
      </c>
      <c r="J40" s="138">
        <f>'04'!D715</f>
        <v>0</v>
      </c>
      <c r="K40" s="141">
        <f>'04'!D23</f>
        <v>277044.84</v>
      </c>
      <c r="L40" s="175" t="str">
        <f>'04'!$B$7</f>
        <v>04 RECEITA ARRECADADA 2015</v>
      </c>
    </row>
    <row r="41" spans="2:12" ht="15">
      <c r="B41" s="130" t="str">
        <f t="shared" si="0"/>
        <v>P078</v>
      </c>
      <c r="C41" s="133">
        <v>3</v>
      </c>
      <c r="D41" s="129" t="s">
        <v>693</v>
      </c>
      <c r="E41" s="133">
        <f t="shared" si="1"/>
        <v>2015</v>
      </c>
      <c r="F41" s="129" t="s">
        <v>707</v>
      </c>
      <c r="G41" s="134" t="s">
        <v>160</v>
      </c>
      <c r="H41" s="130" t="s">
        <v>161</v>
      </c>
      <c r="I41" s="140" t="s">
        <v>695</v>
      </c>
      <c r="J41" s="138">
        <f>'04'!D716</f>
        <v>0</v>
      </c>
      <c r="K41" s="141">
        <f>'04'!D24</f>
        <v>277044.84</v>
      </c>
      <c r="L41" s="175" t="str">
        <f>'04'!$B$7</f>
        <v>04 RECEITA ARRECADADA 2015</v>
      </c>
    </row>
    <row r="42" spans="2:12" ht="15">
      <c r="B42" s="130" t="str">
        <f t="shared" si="0"/>
        <v>P078</v>
      </c>
      <c r="C42" s="133">
        <v>3</v>
      </c>
      <c r="D42" s="129" t="s">
        <v>693</v>
      </c>
      <c r="E42" s="133">
        <f t="shared" si="1"/>
        <v>2015</v>
      </c>
      <c r="F42" s="129" t="s">
        <v>708</v>
      </c>
      <c r="G42" s="134" t="s">
        <v>162</v>
      </c>
      <c r="H42" s="130" t="s">
        <v>163</v>
      </c>
      <c r="I42" s="140" t="s">
        <v>695</v>
      </c>
      <c r="J42" s="138">
        <f>'04'!D717</f>
        <v>0</v>
      </c>
      <c r="K42" s="141">
        <f>'04'!D25</f>
        <v>0</v>
      </c>
      <c r="L42" s="175" t="str">
        <f>'04'!$B$7</f>
        <v>04 RECEITA ARRECADADA 2015</v>
      </c>
    </row>
    <row r="43" spans="2:12" ht="15">
      <c r="B43" s="130" t="str">
        <f t="shared" si="0"/>
        <v>P078</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P078</v>
      </c>
      <c r="C44" s="133">
        <v>3</v>
      </c>
      <c r="D44" s="129" t="s">
        <v>693</v>
      </c>
      <c r="E44" s="133">
        <f t="shared" si="1"/>
        <v>2015</v>
      </c>
      <c r="F44" s="129" t="s">
        <v>710</v>
      </c>
      <c r="G44" s="134" t="s">
        <v>166</v>
      </c>
      <c r="H44" s="130" t="s">
        <v>167</v>
      </c>
      <c r="I44" s="140" t="s">
        <v>695</v>
      </c>
      <c r="J44" s="138">
        <f>'04'!D719</f>
        <v>0</v>
      </c>
      <c r="K44" s="141">
        <f>'04'!D27</f>
        <v>3117626.09</v>
      </c>
      <c r="L44" s="175" t="str">
        <f>'04'!$B$7</f>
        <v>04 RECEITA ARRECADADA 2015</v>
      </c>
    </row>
    <row r="45" spans="2:12" ht="15">
      <c r="B45" s="130" t="str">
        <f t="shared" si="0"/>
        <v>P078</v>
      </c>
      <c r="C45" s="133">
        <v>3</v>
      </c>
      <c r="D45" s="129" t="s">
        <v>693</v>
      </c>
      <c r="E45" s="133">
        <f t="shared" si="1"/>
        <v>2015</v>
      </c>
      <c r="F45" s="129" t="s">
        <v>711</v>
      </c>
      <c r="G45" s="134" t="s">
        <v>168</v>
      </c>
      <c r="H45" s="130" t="s">
        <v>169</v>
      </c>
      <c r="I45" s="140" t="s">
        <v>695</v>
      </c>
      <c r="J45" s="138">
        <f>'04'!D720</f>
        <v>0</v>
      </c>
      <c r="K45" s="141">
        <f>'04'!D28</f>
        <v>2561748.83</v>
      </c>
      <c r="L45" s="175" t="str">
        <f>'04'!$B$7</f>
        <v>04 RECEITA ARRECADADA 2015</v>
      </c>
    </row>
    <row r="46" spans="2:12" ht="15">
      <c r="B46" s="130" t="str">
        <f t="shared" si="0"/>
        <v>P078</v>
      </c>
      <c r="C46" s="133">
        <v>3</v>
      </c>
      <c r="D46" s="129" t="s">
        <v>693</v>
      </c>
      <c r="E46" s="133">
        <f t="shared" si="1"/>
        <v>2015</v>
      </c>
      <c r="F46" s="129" t="s">
        <v>712</v>
      </c>
      <c r="G46" s="134" t="s">
        <v>405</v>
      </c>
      <c r="H46" s="130" t="s">
        <v>73</v>
      </c>
      <c r="I46" s="140" t="s">
        <v>695</v>
      </c>
      <c r="J46" s="138">
        <f>'04'!D721</f>
        <v>0</v>
      </c>
      <c r="K46" s="141">
        <f>'04'!D29</f>
        <v>2184507.71</v>
      </c>
      <c r="L46" s="175" t="str">
        <f>'04'!$B$7</f>
        <v>04 RECEITA ARRECADADA 2015</v>
      </c>
    </row>
    <row r="47" spans="2:12" ht="15">
      <c r="B47" s="130" t="str">
        <f t="shared" si="0"/>
        <v>P078</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P078</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P078</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P078</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P078</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P078</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P078</v>
      </c>
      <c r="C53" s="133">
        <v>3</v>
      </c>
      <c r="D53" s="129" t="s">
        <v>693</v>
      </c>
      <c r="E53" s="133">
        <f t="shared" si="1"/>
        <v>2015</v>
      </c>
      <c r="F53" s="129" t="s">
        <v>719</v>
      </c>
      <c r="G53" s="134" t="s">
        <v>422</v>
      </c>
      <c r="H53" s="130" t="s">
        <v>80</v>
      </c>
      <c r="I53" s="140" t="s">
        <v>695</v>
      </c>
      <c r="J53" s="138">
        <f>'04'!D728</f>
        <v>0</v>
      </c>
      <c r="K53" s="141">
        <f>'04'!D36</f>
        <v>1121008.11</v>
      </c>
      <c r="L53" s="175" t="str">
        <f>'04'!$B$7</f>
        <v>04 RECEITA ARRECADADA 2015</v>
      </c>
    </row>
    <row r="54" spans="2:12" ht="15">
      <c r="B54" s="130" t="str">
        <f t="shared" si="0"/>
        <v>P078</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P078</v>
      </c>
      <c r="C55" s="133">
        <v>3</v>
      </c>
      <c r="D55" s="129" t="s">
        <v>693</v>
      </c>
      <c r="E55" s="133">
        <f t="shared" si="1"/>
        <v>2015</v>
      </c>
      <c r="F55" s="129" t="s">
        <v>721</v>
      </c>
      <c r="G55" s="134" t="s">
        <v>413</v>
      </c>
      <c r="H55" s="130" t="s">
        <v>82</v>
      </c>
      <c r="I55" s="140" t="s">
        <v>695</v>
      </c>
      <c r="J55" s="138">
        <f>'04'!D730</f>
        <v>0</v>
      </c>
      <c r="K55" s="141">
        <f>'04'!D38</f>
        <v>0</v>
      </c>
      <c r="L55" s="175" t="str">
        <f>'04'!$B$7</f>
        <v>04 RECEITA ARRECADADA 2015</v>
      </c>
    </row>
    <row r="56" spans="2:12" ht="15">
      <c r="B56" s="130" t="str">
        <f t="shared" si="0"/>
        <v>P078</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P078</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P078</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P078</v>
      </c>
      <c r="C59" s="133">
        <v>3</v>
      </c>
      <c r="D59" s="129" t="s">
        <v>693</v>
      </c>
      <c r="E59" s="133">
        <f t="shared" si="1"/>
        <v>2015</v>
      </c>
      <c r="F59" s="129" t="s">
        <v>725</v>
      </c>
      <c r="G59" s="134" t="s">
        <v>71</v>
      </c>
      <c r="H59" s="130" t="s">
        <v>417</v>
      </c>
      <c r="I59" s="140" t="s">
        <v>695</v>
      </c>
      <c r="J59" s="138">
        <f>'04'!D734</f>
        <v>0</v>
      </c>
      <c r="K59" s="141">
        <f>'04'!D42</f>
        <v>112820.04</v>
      </c>
      <c r="L59" s="175" t="str">
        <f>'04'!$B$7</f>
        <v>04 RECEITA ARRECADADA 2015</v>
      </c>
    </row>
    <row r="60" spans="2:12" ht="15">
      <c r="B60" s="130" t="str">
        <f t="shared" si="0"/>
        <v>P078</v>
      </c>
      <c r="C60" s="133">
        <v>3</v>
      </c>
      <c r="D60" s="129" t="s">
        <v>693</v>
      </c>
      <c r="E60" s="133">
        <f t="shared" si="1"/>
        <v>2015</v>
      </c>
      <c r="F60" s="129" t="s">
        <v>726</v>
      </c>
      <c r="G60" s="134" t="s">
        <v>420</v>
      </c>
      <c r="H60" s="130" t="s">
        <v>418</v>
      </c>
      <c r="I60" s="140" t="s">
        <v>695</v>
      </c>
      <c r="J60" s="138">
        <f>'04'!D735</f>
        <v>0</v>
      </c>
      <c r="K60" s="141">
        <f>'04'!D43</f>
        <v>950679.56</v>
      </c>
      <c r="L60" s="175" t="str">
        <f>'04'!$B$7</f>
        <v>04 RECEITA ARRECADADA 2015</v>
      </c>
    </row>
    <row r="61" spans="2:12" ht="15">
      <c r="B61" s="130" t="str">
        <f t="shared" si="0"/>
        <v>P078</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P078</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P078</v>
      </c>
      <c r="C63" s="133">
        <v>3</v>
      </c>
      <c r="D63" s="129" t="s">
        <v>693</v>
      </c>
      <c r="E63" s="133">
        <f t="shared" si="1"/>
        <v>2015</v>
      </c>
      <c r="F63" s="129" t="s">
        <v>733</v>
      </c>
      <c r="G63" s="134" t="s">
        <v>72</v>
      </c>
      <c r="H63" s="130" t="s">
        <v>419</v>
      </c>
      <c r="I63" s="140" t="s">
        <v>695</v>
      </c>
      <c r="J63" s="138">
        <f>'04'!D738</f>
        <v>0</v>
      </c>
      <c r="K63" s="141">
        <f>'04'!D46</f>
        <v>377241.12</v>
      </c>
      <c r="L63" s="175" t="str">
        <f>'04'!$B$7</f>
        <v>04 RECEITA ARRECADADA 2015</v>
      </c>
    </row>
    <row r="64" spans="2:12" ht="15">
      <c r="B64" s="130" t="str">
        <f t="shared" si="0"/>
        <v>P078</v>
      </c>
      <c r="C64" s="133">
        <v>3</v>
      </c>
      <c r="D64" s="129" t="s">
        <v>693</v>
      </c>
      <c r="E64" s="133">
        <f t="shared" si="1"/>
        <v>2015</v>
      </c>
      <c r="F64" s="129" t="s">
        <v>734</v>
      </c>
      <c r="G64" s="134" t="s">
        <v>170</v>
      </c>
      <c r="H64" s="130" t="s">
        <v>171</v>
      </c>
      <c r="I64" s="140" t="s">
        <v>695</v>
      </c>
      <c r="J64" s="138">
        <f>'04'!D739</f>
        <v>0</v>
      </c>
      <c r="K64" s="141">
        <f>'04'!D47</f>
        <v>555877.26</v>
      </c>
      <c r="L64" s="175" t="str">
        <f>'04'!$B$7</f>
        <v>04 RECEITA ARRECADADA 2015</v>
      </c>
    </row>
    <row r="65" spans="2:12" ht="15">
      <c r="B65" s="130" t="str">
        <f t="shared" si="0"/>
        <v>P078</v>
      </c>
      <c r="C65" s="133">
        <v>3</v>
      </c>
      <c r="D65" s="129" t="s">
        <v>693</v>
      </c>
      <c r="E65" s="133">
        <f t="shared" si="1"/>
        <v>2015</v>
      </c>
      <c r="F65" s="129" t="s">
        <v>735</v>
      </c>
      <c r="G65" s="134" t="s">
        <v>110</v>
      </c>
      <c r="H65" s="130" t="s">
        <v>63</v>
      </c>
      <c r="I65" s="140" t="s">
        <v>695</v>
      </c>
      <c r="J65" s="138">
        <f>'04'!D740</f>
        <v>0</v>
      </c>
      <c r="K65" s="141">
        <f>'04'!D48</f>
        <v>555877.26</v>
      </c>
      <c r="L65" s="175" t="str">
        <f>'04'!$B$7</f>
        <v>04 RECEITA ARRECADADA 2015</v>
      </c>
    </row>
    <row r="66" spans="2:12" ht="15">
      <c r="B66" s="130" t="str">
        <f t="shared" si="0"/>
        <v>P078</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P078</v>
      </c>
      <c r="C67" s="133">
        <v>3</v>
      </c>
      <c r="D67" s="129" t="s">
        <v>693</v>
      </c>
      <c r="E67" s="133">
        <f t="shared" si="1"/>
        <v>2015</v>
      </c>
      <c r="F67" s="129" t="s">
        <v>737</v>
      </c>
      <c r="G67" s="134" t="s">
        <v>172</v>
      </c>
      <c r="H67" s="130" t="s">
        <v>173</v>
      </c>
      <c r="I67" s="140" t="s">
        <v>695</v>
      </c>
      <c r="J67" s="138">
        <f>'04'!D742</f>
        <v>0</v>
      </c>
      <c r="K67" s="141">
        <f>'04'!D50</f>
        <v>819680.74</v>
      </c>
      <c r="L67" s="175" t="str">
        <f>'04'!$B$7</f>
        <v>04 RECEITA ARRECADADA 2015</v>
      </c>
    </row>
    <row r="68" spans="2:12" ht="15">
      <c r="B68" s="130" t="str">
        <f t="shared" si="0"/>
        <v>P078</v>
      </c>
      <c r="C68" s="133">
        <v>3</v>
      </c>
      <c r="D68" s="129" t="s">
        <v>693</v>
      </c>
      <c r="E68" s="133">
        <f t="shared" si="1"/>
        <v>2015</v>
      </c>
      <c r="F68" s="129" t="s">
        <v>738</v>
      </c>
      <c r="G68" s="134" t="s">
        <v>174</v>
      </c>
      <c r="H68" s="130" t="s">
        <v>175</v>
      </c>
      <c r="I68" s="140" t="s">
        <v>695</v>
      </c>
      <c r="J68" s="138">
        <f>'04'!D743</f>
        <v>0</v>
      </c>
      <c r="K68" s="141">
        <f>'04'!D51</f>
        <v>0</v>
      </c>
      <c r="L68" s="175" t="str">
        <f>'04'!$B$7</f>
        <v>04 RECEITA ARRECADADA 2015</v>
      </c>
    </row>
    <row r="69" spans="2:12" ht="15">
      <c r="B69" s="130" t="str">
        <f t="shared" si="0"/>
        <v>P078</v>
      </c>
      <c r="C69" s="133">
        <v>3</v>
      </c>
      <c r="D69" s="129" t="s">
        <v>693</v>
      </c>
      <c r="E69" s="133">
        <f t="shared" si="1"/>
        <v>2015</v>
      </c>
      <c r="F69" s="129" t="s">
        <v>739</v>
      </c>
      <c r="G69" s="134" t="s">
        <v>176</v>
      </c>
      <c r="H69" s="130" t="s">
        <v>177</v>
      </c>
      <c r="I69" s="140" t="s">
        <v>695</v>
      </c>
      <c r="J69" s="138">
        <f>'04'!D744</f>
        <v>0</v>
      </c>
      <c r="K69" s="141">
        <f>'04'!D52</f>
        <v>819680.74</v>
      </c>
      <c r="L69" s="175" t="str">
        <f>'04'!$B$7</f>
        <v>04 RECEITA ARRECADADA 2015</v>
      </c>
    </row>
    <row r="70" spans="2:12" ht="15">
      <c r="B70" s="130" t="str">
        <f t="shared" si="0"/>
        <v>P078</v>
      </c>
      <c r="C70" s="133">
        <v>3</v>
      </c>
      <c r="D70" s="129" t="s">
        <v>693</v>
      </c>
      <c r="E70" s="133">
        <f t="shared" si="1"/>
        <v>2015</v>
      </c>
      <c r="F70" s="129" t="s">
        <v>740</v>
      </c>
      <c r="G70" s="134" t="s">
        <v>109</v>
      </c>
      <c r="H70" s="130" t="s">
        <v>123</v>
      </c>
      <c r="I70" s="140" t="s">
        <v>695</v>
      </c>
      <c r="J70" s="138">
        <f>'04'!D745</f>
        <v>0</v>
      </c>
      <c r="K70" s="141">
        <f>'04'!D53</f>
        <v>0</v>
      </c>
      <c r="L70" s="175" t="str">
        <f>'04'!$B$7</f>
        <v>04 RECEITA ARRECADADA 2015</v>
      </c>
    </row>
    <row r="71" spans="2:12" ht="15">
      <c r="B71" s="130" t="str">
        <f aca="true" t="shared" si="2" ref="B71:B134">B70</f>
        <v>P078</v>
      </c>
      <c r="C71" s="133">
        <v>3</v>
      </c>
      <c r="D71" s="129" t="s">
        <v>693</v>
      </c>
      <c r="E71" s="133">
        <f aca="true" t="shared" si="3" ref="E71:E134">E70</f>
        <v>2015</v>
      </c>
      <c r="F71" s="129" t="s">
        <v>741</v>
      </c>
      <c r="G71" s="134" t="s">
        <v>98</v>
      </c>
      <c r="H71" s="130" t="s">
        <v>64</v>
      </c>
      <c r="I71" s="140" t="s">
        <v>695</v>
      </c>
      <c r="J71" s="138">
        <f>'04'!D746</f>
        <v>0</v>
      </c>
      <c r="K71" s="141">
        <f>'04'!D54</f>
        <v>0</v>
      </c>
      <c r="L71" s="175" t="str">
        <f>'04'!$B$7</f>
        <v>04 RECEITA ARRECADADA 2015</v>
      </c>
    </row>
    <row r="72" spans="2:12" ht="15">
      <c r="B72" s="130" t="str">
        <f t="shared" si="2"/>
        <v>P078</v>
      </c>
      <c r="C72" s="133">
        <v>3</v>
      </c>
      <c r="D72" s="129" t="s">
        <v>693</v>
      </c>
      <c r="E72" s="133">
        <f t="shared" si="3"/>
        <v>2015</v>
      </c>
      <c r="F72" s="129" t="s">
        <v>742</v>
      </c>
      <c r="G72" s="134" t="s">
        <v>99</v>
      </c>
      <c r="H72" s="130" t="s">
        <v>108</v>
      </c>
      <c r="I72" s="140" t="s">
        <v>695</v>
      </c>
      <c r="J72" s="138">
        <f>'04'!D747</f>
        <v>0</v>
      </c>
      <c r="K72" s="141">
        <f>'04'!D55</f>
        <v>0</v>
      </c>
      <c r="L72" s="175" t="str">
        <f>'04'!$B$7</f>
        <v>04 RECEITA ARRECADADA 2015</v>
      </c>
    </row>
    <row r="73" spans="2:12" ht="15">
      <c r="B73" s="130" t="str">
        <f t="shared" si="2"/>
        <v>P078</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P078</v>
      </c>
      <c r="C74" s="133">
        <v>3</v>
      </c>
      <c r="D74" s="129" t="s">
        <v>693</v>
      </c>
      <c r="E74" s="133">
        <f t="shared" si="3"/>
        <v>2015</v>
      </c>
      <c r="F74" s="129" t="s">
        <v>744</v>
      </c>
      <c r="G74" s="134" t="s">
        <v>101</v>
      </c>
      <c r="H74" s="130" t="s">
        <v>427</v>
      </c>
      <c r="I74" s="140" t="s">
        <v>695</v>
      </c>
      <c r="J74" s="138">
        <f>'04'!D749</f>
        <v>0</v>
      </c>
      <c r="K74" s="141">
        <f>'04'!D57</f>
        <v>819680.74</v>
      </c>
      <c r="L74" s="175" t="str">
        <f>'04'!$B$7</f>
        <v>04 RECEITA ARRECADADA 2015</v>
      </c>
    </row>
    <row r="75" spans="2:12" ht="15">
      <c r="B75" s="130" t="str">
        <f t="shared" si="2"/>
        <v>P078</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P078</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P078</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P078</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P078</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P078</v>
      </c>
      <c r="C80" s="133">
        <v>3</v>
      </c>
      <c r="D80" s="129" t="s">
        <v>693</v>
      </c>
      <c r="E80" s="133">
        <f t="shared" si="3"/>
        <v>2015</v>
      </c>
      <c r="F80" s="129" t="s">
        <v>750</v>
      </c>
      <c r="G80" s="134" t="s">
        <v>188</v>
      </c>
      <c r="H80" s="130" t="s">
        <v>189</v>
      </c>
      <c r="I80" s="140" t="s">
        <v>695</v>
      </c>
      <c r="J80" s="138">
        <f>'04'!D755</f>
        <v>0</v>
      </c>
      <c r="K80" s="141">
        <f>'04'!D63</f>
        <v>0</v>
      </c>
      <c r="L80" s="175" t="str">
        <f>'04'!$B$7</f>
        <v>04 RECEITA ARRECADADA 2015</v>
      </c>
    </row>
    <row r="81" spans="2:12" ht="15">
      <c r="B81" s="130" t="str">
        <f t="shared" si="2"/>
        <v>P078</v>
      </c>
      <c r="C81" s="133">
        <v>3</v>
      </c>
      <c r="D81" s="129" t="s">
        <v>693</v>
      </c>
      <c r="E81" s="133">
        <f t="shared" si="3"/>
        <v>2015</v>
      </c>
      <c r="F81" s="129" t="s">
        <v>751</v>
      </c>
      <c r="G81" s="134" t="s">
        <v>102</v>
      </c>
      <c r="H81" s="130" t="s">
        <v>400</v>
      </c>
      <c r="I81" s="140" t="s">
        <v>695</v>
      </c>
      <c r="J81" s="138">
        <f>'04'!D756</f>
        <v>0</v>
      </c>
      <c r="K81" s="141">
        <f>'04'!D64</f>
        <v>0</v>
      </c>
      <c r="L81" s="175" t="str">
        <f>'04'!$B$7</f>
        <v>04 RECEITA ARRECADADA 2015</v>
      </c>
    </row>
    <row r="82" spans="2:12" ht="15">
      <c r="B82" s="130" t="str">
        <f t="shared" si="2"/>
        <v>P078</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P078</v>
      </c>
      <c r="C83" s="133">
        <v>3</v>
      </c>
      <c r="D83" s="129" t="s">
        <v>693</v>
      </c>
      <c r="E83" s="133">
        <f t="shared" si="3"/>
        <v>2015</v>
      </c>
      <c r="F83" s="129" t="s">
        <v>753</v>
      </c>
      <c r="G83" s="134" t="s">
        <v>190</v>
      </c>
      <c r="H83" s="130" t="s">
        <v>191</v>
      </c>
      <c r="I83" s="140" t="s">
        <v>695</v>
      </c>
      <c r="J83" s="138">
        <f>'04'!D758</f>
        <v>0</v>
      </c>
      <c r="K83" s="141">
        <f>'04'!D66</f>
        <v>46352712.9</v>
      </c>
      <c r="L83" s="175" t="str">
        <f>'04'!$B$7</f>
        <v>04 RECEITA ARRECADADA 2015</v>
      </c>
    </row>
    <row r="84" spans="2:12" ht="15">
      <c r="B84" s="130" t="str">
        <f t="shared" si="2"/>
        <v>P078</v>
      </c>
      <c r="C84" s="133">
        <v>3</v>
      </c>
      <c r="D84" s="129" t="s">
        <v>693</v>
      </c>
      <c r="E84" s="133">
        <f t="shared" si="3"/>
        <v>2015</v>
      </c>
      <c r="F84" s="129" t="s">
        <v>754</v>
      </c>
      <c r="G84" s="134" t="s">
        <v>192</v>
      </c>
      <c r="H84" s="130" t="s">
        <v>193</v>
      </c>
      <c r="I84" s="140" t="s">
        <v>695</v>
      </c>
      <c r="J84" s="138">
        <f>'04'!D759</f>
        <v>0</v>
      </c>
      <c r="K84" s="141">
        <f>'04'!D67</f>
        <v>46352712.9</v>
      </c>
      <c r="L84" s="175" t="str">
        <f>'04'!$B$7</f>
        <v>04 RECEITA ARRECADADA 2015</v>
      </c>
    </row>
    <row r="85" spans="2:12" ht="15">
      <c r="B85" s="130" t="str">
        <f t="shared" si="2"/>
        <v>P078</v>
      </c>
      <c r="C85" s="133">
        <v>3</v>
      </c>
      <c r="D85" s="129" t="s">
        <v>693</v>
      </c>
      <c r="E85" s="133">
        <f t="shared" si="3"/>
        <v>2015</v>
      </c>
      <c r="F85" s="129" t="s">
        <v>755</v>
      </c>
      <c r="G85" s="134" t="s">
        <v>194</v>
      </c>
      <c r="H85" s="130" t="s">
        <v>195</v>
      </c>
      <c r="I85" s="140" t="s">
        <v>695</v>
      </c>
      <c r="J85" s="138">
        <f>'04'!D760</f>
        <v>0</v>
      </c>
      <c r="K85" s="141">
        <f>'04'!D68</f>
        <v>24334458.169999998</v>
      </c>
      <c r="L85" s="175" t="str">
        <f>'04'!$B$7</f>
        <v>04 RECEITA ARRECADADA 2015</v>
      </c>
    </row>
    <row r="86" spans="2:12" ht="15">
      <c r="B86" s="130" t="str">
        <f t="shared" si="2"/>
        <v>P078</v>
      </c>
      <c r="C86" s="133">
        <v>3</v>
      </c>
      <c r="D86" s="129" t="s">
        <v>693</v>
      </c>
      <c r="E86" s="133">
        <f t="shared" si="3"/>
        <v>2015</v>
      </c>
      <c r="F86" s="129" t="s">
        <v>756</v>
      </c>
      <c r="G86" s="134" t="s">
        <v>196</v>
      </c>
      <c r="H86" s="130" t="s">
        <v>197</v>
      </c>
      <c r="I86" s="140" t="s">
        <v>695</v>
      </c>
      <c r="J86" s="138">
        <f>'04'!D761</f>
        <v>0</v>
      </c>
      <c r="K86" s="141">
        <f>'04'!D69</f>
        <v>17931409.16</v>
      </c>
      <c r="L86" s="175" t="str">
        <f>'04'!$B$7</f>
        <v>04 RECEITA ARRECADADA 2015</v>
      </c>
    </row>
    <row r="87" spans="2:12" ht="15">
      <c r="B87" s="130" t="str">
        <f t="shared" si="2"/>
        <v>P078</v>
      </c>
      <c r="C87" s="133">
        <v>3</v>
      </c>
      <c r="D87" s="129" t="s">
        <v>693</v>
      </c>
      <c r="E87" s="133">
        <f t="shared" si="3"/>
        <v>2015</v>
      </c>
      <c r="F87" s="129" t="s">
        <v>757</v>
      </c>
      <c r="G87" s="134" t="s">
        <v>198</v>
      </c>
      <c r="H87" s="130" t="s">
        <v>199</v>
      </c>
      <c r="I87" s="140" t="s">
        <v>695</v>
      </c>
      <c r="J87" s="138">
        <f>'04'!D762</f>
        <v>0</v>
      </c>
      <c r="K87" s="141">
        <f>'04'!D70</f>
        <v>17928994.05</v>
      </c>
      <c r="L87" s="175" t="str">
        <f>'04'!$B$7</f>
        <v>04 RECEITA ARRECADADA 2015</v>
      </c>
    </row>
    <row r="88" spans="2:12" ht="15">
      <c r="B88" s="130" t="str">
        <f t="shared" si="2"/>
        <v>P078</v>
      </c>
      <c r="C88" s="133">
        <v>3</v>
      </c>
      <c r="D88" s="129" t="s">
        <v>693</v>
      </c>
      <c r="E88" s="133">
        <f t="shared" si="3"/>
        <v>2015</v>
      </c>
      <c r="F88" s="129" t="s">
        <v>758</v>
      </c>
      <c r="G88" s="134" t="s">
        <v>200</v>
      </c>
      <c r="H88" s="130" t="s">
        <v>201</v>
      </c>
      <c r="I88" s="140" t="s">
        <v>695</v>
      </c>
      <c r="J88" s="138">
        <f>'04'!D763</f>
        <v>0</v>
      </c>
      <c r="K88" s="141">
        <f>'04'!D71</f>
        <v>2415.11</v>
      </c>
      <c r="L88" s="175" t="str">
        <f>'04'!$B$7</f>
        <v>04 RECEITA ARRECADADA 2015</v>
      </c>
    </row>
    <row r="89" spans="2:12" ht="15">
      <c r="B89" s="130" t="str">
        <f t="shared" si="2"/>
        <v>P078</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P078</v>
      </c>
      <c r="C90" s="133">
        <v>3</v>
      </c>
      <c r="D90" s="129" t="s">
        <v>693</v>
      </c>
      <c r="E90" s="133">
        <f t="shared" si="3"/>
        <v>2015</v>
      </c>
      <c r="F90" s="129" t="s">
        <v>760</v>
      </c>
      <c r="G90" s="134" t="s">
        <v>204</v>
      </c>
      <c r="H90" s="130" t="s">
        <v>205</v>
      </c>
      <c r="I90" s="140" t="s">
        <v>695</v>
      </c>
      <c r="J90" s="138">
        <f>'04'!D765</f>
        <v>0</v>
      </c>
      <c r="K90" s="141">
        <f>'04'!D73</f>
        <v>190427.34</v>
      </c>
      <c r="L90" s="175" t="str">
        <f>'04'!$B$7</f>
        <v>04 RECEITA ARRECADADA 2015</v>
      </c>
    </row>
    <row r="91" spans="2:12" ht="15">
      <c r="B91" s="130" t="str">
        <f t="shared" si="2"/>
        <v>P078</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P078</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P078</v>
      </c>
      <c r="C93" s="133">
        <v>3</v>
      </c>
      <c r="D93" s="129" t="s">
        <v>693</v>
      </c>
      <c r="E93" s="133">
        <f t="shared" si="3"/>
        <v>2015</v>
      </c>
      <c r="F93" s="129" t="s">
        <v>763</v>
      </c>
      <c r="G93" s="134" t="s">
        <v>210</v>
      </c>
      <c r="H93" s="130" t="s">
        <v>211</v>
      </c>
      <c r="I93" s="140" t="s">
        <v>695</v>
      </c>
      <c r="J93" s="138">
        <f>'04'!D768</f>
        <v>0</v>
      </c>
      <c r="K93" s="141">
        <f>'04'!D76</f>
        <v>190427.34</v>
      </c>
      <c r="L93" s="175" t="str">
        <f>'04'!$B$7</f>
        <v>04 RECEITA ARRECADADA 2015</v>
      </c>
    </row>
    <row r="94" spans="2:12" ht="15">
      <c r="B94" s="130" t="str">
        <f t="shared" si="2"/>
        <v>P078</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P078</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P078</v>
      </c>
      <c r="C96" s="133">
        <v>3</v>
      </c>
      <c r="D96" s="129" t="s">
        <v>693</v>
      </c>
      <c r="E96" s="133">
        <f t="shared" si="3"/>
        <v>2015</v>
      </c>
      <c r="F96" s="129" t="s">
        <v>766</v>
      </c>
      <c r="G96" s="134" t="s">
        <v>229</v>
      </c>
      <c r="H96" s="130" t="s">
        <v>230</v>
      </c>
      <c r="I96" s="140" t="s">
        <v>695</v>
      </c>
      <c r="J96" s="138">
        <f>'04'!D771</f>
        <v>0</v>
      </c>
      <c r="K96" s="141">
        <f>'04'!D79</f>
        <v>0</v>
      </c>
      <c r="L96" s="175" t="str">
        <f>'04'!$B$7</f>
        <v>04 RECEITA ARRECADADA 2015</v>
      </c>
    </row>
    <row r="97" spans="2:12" ht="15">
      <c r="B97" s="130" t="str">
        <f t="shared" si="2"/>
        <v>P078</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P078</v>
      </c>
      <c r="C98" s="133">
        <v>3</v>
      </c>
      <c r="D98" s="129" t="s">
        <v>693</v>
      </c>
      <c r="E98" s="133">
        <f t="shared" si="3"/>
        <v>2015</v>
      </c>
      <c r="F98" s="129" t="s">
        <v>768</v>
      </c>
      <c r="G98" s="134" t="s">
        <v>233</v>
      </c>
      <c r="H98" s="130" t="s">
        <v>234</v>
      </c>
      <c r="I98" s="140" t="s">
        <v>695</v>
      </c>
      <c r="J98" s="138">
        <f>'04'!D773</f>
        <v>0</v>
      </c>
      <c r="K98" s="141">
        <f>'04'!D81</f>
        <v>5449061.95</v>
      </c>
      <c r="L98" s="175" t="str">
        <f>'04'!$B$7</f>
        <v>04 RECEITA ARRECADADA 2015</v>
      </c>
    </row>
    <row r="99" spans="2:12" ht="15">
      <c r="B99" s="130" t="str">
        <f t="shared" si="2"/>
        <v>P078</v>
      </c>
      <c r="C99" s="133">
        <v>3</v>
      </c>
      <c r="D99" s="129" t="s">
        <v>693</v>
      </c>
      <c r="E99" s="133">
        <f t="shared" si="3"/>
        <v>2015</v>
      </c>
      <c r="F99" s="129" t="s">
        <v>769</v>
      </c>
      <c r="G99" s="134" t="s">
        <v>235</v>
      </c>
      <c r="H99" s="130" t="s">
        <v>1863</v>
      </c>
      <c r="I99" s="140" t="s">
        <v>695</v>
      </c>
      <c r="J99" s="138">
        <f>'04'!D774</f>
        <v>0</v>
      </c>
      <c r="K99" s="141">
        <f>'04'!D82</f>
        <v>271176.04</v>
      </c>
      <c r="L99" s="175" t="str">
        <f>'04'!$B$7</f>
        <v>04 RECEITA ARRECADADA 2015</v>
      </c>
    </row>
    <row r="100" spans="2:12" ht="15">
      <c r="B100" s="130" t="str">
        <f t="shared" si="2"/>
        <v>P078</v>
      </c>
      <c r="C100" s="133">
        <v>3</v>
      </c>
      <c r="D100" s="129" t="s">
        <v>693</v>
      </c>
      <c r="E100" s="133">
        <f t="shared" si="3"/>
        <v>2015</v>
      </c>
      <c r="F100" s="129" t="s">
        <v>770</v>
      </c>
      <c r="G100" s="134" t="s">
        <v>237</v>
      </c>
      <c r="H100" s="130" t="s">
        <v>1883</v>
      </c>
      <c r="I100" s="140" t="s">
        <v>695</v>
      </c>
      <c r="J100" s="138">
        <f>'04'!D775</f>
        <v>0</v>
      </c>
      <c r="K100" s="141">
        <f>'04'!D83</f>
        <v>402982.81</v>
      </c>
      <c r="L100" s="175" t="str">
        <f>'04'!$B$7</f>
        <v>04 RECEITA ARRECADADA 2015</v>
      </c>
    </row>
    <row r="101" spans="2:12" ht="15">
      <c r="B101" s="130" t="str">
        <f t="shared" si="2"/>
        <v>P078</v>
      </c>
      <c r="C101" s="133">
        <v>3</v>
      </c>
      <c r="D101" s="129" t="s">
        <v>693</v>
      </c>
      <c r="E101" s="133">
        <f t="shared" si="3"/>
        <v>2015</v>
      </c>
      <c r="F101" s="129" t="s">
        <v>771</v>
      </c>
      <c r="G101" s="134" t="s">
        <v>56</v>
      </c>
      <c r="H101" s="130" t="s">
        <v>238</v>
      </c>
      <c r="I101" s="140" t="s">
        <v>695</v>
      </c>
      <c r="J101" s="138">
        <f>'04'!D776</f>
        <v>0</v>
      </c>
      <c r="K101" s="141">
        <f>'04'!D84</f>
        <v>229701.6</v>
      </c>
      <c r="L101" s="175" t="str">
        <f>'04'!$B$7</f>
        <v>04 RECEITA ARRECADADA 2015</v>
      </c>
    </row>
    <row r="102" spans="2:12" ht="15">
      <c r="B102" s="130" t="str">
        <f t="shared" si="2"/>
        <v>P078</v>
      </c>
      <c r="C102" s="133">
        <v>3</v>
      </c>
      <c r="D102" s="129" t="s">
        <v>693</v>
      </c>
      <c r="E102" s="133">
        <f t="shared" si="3"/>
        <v>2015</v>
      </c>
      <c r="F102" s="129" t="s">
        <v>772</v>
      </c>
      <c r="G102" s="134" t="s">
        <v>57</v>
      </c>
      <c r="H102" s="130" t="s">
        <v>239</v>
      </c>
      <c r="I102" s="140" t="s">
        <v>695</v>
      </c>
      <c r="J102" s="138">
        <f>'04'!D777</f>
        <v>0</v>
      </c>
      <c r="K102" s="141">
        <f>'04'!D85</f>
        <v>173281.21</v>
      </c>
      <c r="L102" s="175" t="str">
        <f>'04'!$B$7</f>
        <v>04 RECEITA ARRECADADA 2015</v>
      </c>
    </row>
    <row r="103" spans="2:12" ht="15">
      <c r="B103" s="130" t="str">
        <f t="shared" si="2"/>
        <v>P078</v>
      </c>
      <c r="C103" s="133">
        <v>3</v>
      </c>
      <c r="D103" s="129" t="s">
        <v>693</v>
      </c>
      <c r="E103" s="133">
        <f t="shared" si="3"/>
        <v>2015</v>
      </c>
      <c r="F103" s="129" t="s">
        <v>773</v>
      </c>
      <c r="G103" s="134" t="s">
        <v>240</v>
      </c>
      <c r="H103" s="130" t="s">
        <v>1864</v>
      </c>
      <c r="I103" s="140" t="s">
        <v>695</v>
      </c>
      <c r="J103" s="138">
        <f>'04'!D778</f>
        <v>0</v>
      </c>
      <c r="K103" s="141">
        <f>'04'!D86</f>
        <v>36295.93</v>
      </c>
      <c r="L103" s="175" t="str">
        <f>'04'!$B$7</f>
        <v>04 RECEITA ARRECADADA 2015</v>
      </c>
    </row>
    <row r="104" spans="2:12" ht="15">
      <c r="B104" s="130" t="str">
        <f t="shared" si="2"/>
        <v>P078</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P078</v>
      </c>
      <c r="C105" s="133">
        <v>3</v>
      </c>
      <c r="D105" s="129" t="s">
        <v>693</v>
      </c>
      <c r="E105" s="133">
        <f t="shared" si="3"/>
        <v>2015</v>
      </c>
      <c r="F105" s="129" t="s">
        <v>775</v>
      </c>
      <c r="G105" s="134" t="s">
        <v>243</v>
      </c>
      <c r="H105" s="130" t="s">
        <v>244</v>
      </c>
      <c r="I105" s="140" t="s">
        <v>695</v>
      </c>
      <c r="J105" s="138">
        <f>'04'!D780</f>
        <v>0</v>
      </c>
      <c r="K105" s="141">
        <f>'04'!D88</f>
        <v>53104.94</v>
      </c>
      <c r="L105" s="175" t="str">
        <f>'04'!$B$7</f>
        <v>04 RECEITA ARRECADADA 2015</v>
      </c>
    </row>
    <row r="106" spans="2:12" ht="15">
      <c r="B106" s="130" t="str">
        <f t="shared" si="2"/>
        <v>P078</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P078</v>
      </c>
      <c r="C107" s="133">
        <v>3</v>
      </c>
      <c r="D107" s="129" t="s">
        <v>693</v>
      </c>
      <c r="E107" s="133">
        <f t="shared" si="3"/>
        <v>2015</v>
      </c>
      <c r="F107" s="129" t="s">
        <v>777</v>
      </c>
      <c r="G107" s="134" t="s">
        <v>425</v>
      </c>
      <c r="H107" s="130" t="s">
        <v>239</v>
      </c>
      <c r="I107" s="140" t="s">
        <v>695</v>
      </c>
      <c r="J107" s="138">
        <f>'04'!D782</f>
        <v>0</v>
      </c>
      <c r="K107" s="141">
        <f>'04'!D90</f>
        <v>53104.94</v>
      </c>
      <c r="L107" s="175" t="str">
        <f>'04'!$B$7</f>
        <v>04 RECEITA ARRECADADA 2015</v>
      </c>
    </row>
    <row r="108" spans="2:12" ht="15">
      <c r="B108" s="130" t="str">
        <f t="shared" si="2"/>
        <v>P078</v>
      </c>
      <c r="C108" s="133">
        <v>3</v>
      </c>
      <c r="D108" s="129" t="s">
        <v>693</v>
      </c>
      <c r="E108" s="133">
        <f t="shared" si="3"/>
        <v>2015</v>
      </c>
      <c r="F108" s="129" t="s">
        <v>778</v>
      </c>
      <c r="G108" s="134" t="s">
        <v>245</v>
      </c>
      <c r="H108" s="130" t="s">
        <v>246</v>
      </c>
      <c r="I108" s="140" t="s">
        <v>695</v>
      </c>
      <c r="J108" s="138">
        <f>'04'!D783</f>
        <v>0</v>
      </c>
      <c r="K108" s="141">
        <f>'04'!D91</f>
        <v>16597108.78</v>
      </c>
      <c r="L108" s="175" t="str">
        <f>'04'!$B$7</f>
        <v>04 RECEITA ARRECADADA 2015</v>
      </c>
    </row>
    <row r="109" spans="2:12" ht="15">
      <c r="B109" s="130" t="str">
        <f t="shared" si="2"/>
        <v>P078</v>
      </c>
      <c r="C109" s="133">
        <v>3</v>
      </c>
      <c r="D109" s="129" t="s">
        <v>693</v>
      </c>
      <c r="E109" s="133">
        <f t="shared" si="3"/>
        <v>2015</v>
      </c>
      <c r="F109" s="129" t="s">
        <v>779</v>
      </c>
      <c r="G109" s="134" t="s">
        <v>247</v>
      </c>
      <c r="H109" s="130" t="s">
        <v>248</v>
      </c>
      <c r="I109" s="140" t="s">
        <v>695</v>
      </c>
      <c r="J109" s="138">
        <f>'04'!D784</f>
        <v>0</v>
      </c>
      <c r="K109" s="141">
        <f>'04'!D92</f>
        <v>16513760.74</v>
      </c>
      <c r="L109" s="175" t="str">
        <f>'04'!$B$7</f>
        <v>04 RECEITA ARRECADADA 2015</v>
      </c>
    </row>
    <row r="110" spans="2:12" ht="15">
      <c r="B110" s="130" t="str">
        <f t="shared" si="2"/>
        <v>P078</v>
      </c>
      <c r="C110" s="133">
        <v>3</v>
      </c>
      <c r="D110" s="129" t="s">
        <v>693</v>
      </c>
      <c r="E110" s="133">
        <f t="shared" si="3"/>
        <v>2015</v>
      </c>
      <c r="F110" s="129" t="s">
        <v>780</v>
      </c>
      <c r="G110" s="134" t="s">
        <v>249</v>
      </c>
      <c r="H110" s="130" t="s">
        <v>250</v>
      </c>
      <c r="I110" s="140" t="s">
        <v>695</v>
      </c>
      <c r="J110" s="138">
        <f>'04'!D785</f>
        <v>0</v>
      </c>
      <c r="K110" s="141">
        <f>'04'!D93</f>
        <v>15894412.25</v>
      </c>
      <c r="L110" s="175" t="str">
        <f>'04'!$B$7</f>
        <v>04 RECEITA ARRECADADA 2015</v>
      </c>
    </row>
    <row r="111" spans="2:12" ht="15">
      <c r="B111" s="130" t="str">
        <f t="shared" si="2"/>
        <v>P078</v>
      </c>
      <c r="C111" s="133">
        <v>3</v>
      </c>
      <c r="D111" s="129" t="s">
        <v>693</v>
      </c>
      <c r="E111" s="133">
        <f t="shared" si="3"/>
        <v>2015</v>
      </c>
      <c r="F111" s="129" t="s">
        <v>781</v>
      </c>
      <c r="G111" s="134" t="s">
        <v>251</v>
      </c>
      <c r="H111" s="130" t="s">
        <v>252</v>
      </c>
      <c r="I111" s="140" t="s">
        <v>695</v>
      </c>
      <c r="J111" s="138">
        <f>'04'!D786</f>
        <v>0</v>
      </c>
      <c r="K111" s="141">
        <f>'04'!D94</f>
        <v>454756.33</v>
      </c>
      <c r="L111" s="175" t="str">
        <f>'04'!$B$7</f>
        <v>04 RECEITA ARRECADADA 2015</v>
      </c>
    </row>
    <row r="112" spans="2:12" ht="15">
      <c r="B112" s="130" t="str">
        <f t="shared" si="2"/>
        <v>P078</v>
      </c>
      <c r="C112" s="133">
        <v>3</v>
      </c>
      <c r="D112" s="129" t="s">
        <v>693</v>
      </c>
      <c r="E112" s="133">
        <f t="shared" si="3"/>
        <v>2015</v>
      </c>
      <c r="F112" s="129" t="s">
        <v>782</v>
      </c>
      <c r="G112" s="134" t="s">
        <v>253</v>
      </c>
      <c r="H112" s="130" t="s">
        <v>254</v>
      </c>
      <c r="I112" s="140" t="s">
        <v>695</v>
      </c>
      <c r="J112" s="138">
        <f>'04'!D787</f>
        <v>0</v>
      </c>
      <c r="K112" s="141">
        <f>'04'!D95</f>
        <v>96489.35</v>
      </c>
      <c r="L112" s="175" t="str">
        <f>'04'!$B$7</f>
        <v>04 RECEITA ARRECADADA 2015</v>
      </c>
    </row>
    <row r="113" spans="2:12" ht="15">
      <c r="B113" s="130" t="str">
        <f t="shared" si="2"/>
        <v>P078</v>
      </c>
      <c r="C113" s="133">
        <v>3</v>
      </c>
      <c r="D113" s="129" t="s">
        <v>693</v>
      </c>
      <c r="E113" s="133">
        <f t="shared" si="3"/>
        <v>2015</v>
      </c>
      <c r="F113" s="129" t="s">
        <v>783</v>
      </c>
      <c r="G113" s="134" t="s">
        <v>255</v>
      </c>
      <c r="H113" s="130" t="s">
        <v>256</v>
      </c>
      <c r="I113" s="140" t="s">
        <v>695</v>
      </c>
      <c r="J113" s="138">
        <f>'04'!D788</f>
        <v>0</v>
      </c>
      <c r="K113" s="141">
        <f>'04'!D96</f>
        <v>14500.16</v>
      </c>
      <c r="L113" s="175" t="str">
        <f>'04'!$B$7</f>
        <v>04 RECEITA ARRECADADA 2015</v>
      </c>
    </row>
    <row r="114" spans="2:12" ht="15">
      <c r="B114" s="130" t="str">
        <f t="shared" si="2"/>
        <v>P078</v>
      </c>
      <c r="C114" s="133">
        <v>3</v>
      </c>
      <c r="D114" s="129" t="s">
        <v>693</v>
      </c>
      <c r="E114" s="133">
        <f t="shared" si="3"/>
        <v>2015</v>
      </c>
      <c r="F114" s="129" t="s">
        <v>784</v>
      </c>
      <c r="G114" s="134" t="s">
        <v>257</v>
      </c>
      <c r="H114" s="130" t="s">
        <v>258</v>
      </c>
      <c r="I114" s="140" t="s">
        <v>695</v>
      </c>
      <c r="J114" s="138">
        <f>'04'!D789</f>
        <v>0</v>
      </c>
      <c r="K114" s="141">
        <f>'04'!D97</f>
        <v>53602.65</v>
      </c>
      <c r="L114" s="175" t="str">
        <f>'04'!$B$7</f>
        <v>04 RECEITA ARRECADADA 2015</v>
      </c>
    </row>
    <row r="115" spans="2:12" ht="15">
      <c r="B115" s="130" t="str">
        <f t="shared" si="2"/>
        <v>P078</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P078</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P078</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P078</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P078</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P078</v>
      </c>
      <c r="C120" s="133">
        <v>3</v>
      </c>
      <c r="D120" s="129" t="s">
        <v>693</v>
      </c>
      <c r="E120" s="133">
        <f t="shared" si="3"/>
        <v>2015</v>
      </c>
      <c r="F120" s="129" t="s">
        <v>790</v>
      </c>
      <c r="G120" s="134" t="s">
        <v>269</v>
      </c>
      <c r="H120" s="130" t="s">
        <v>270</v>
      </c>
      <c r="I120" s="140" t="s">
        <v>695</v>
      </c>
      <c r="J120" s="138">
        <f>'04'!D795</f>
        <v>0</v>
      </c>
      <c r="K120" s="141">
        <f>'04'!D103</f>
        <v>83348.04</v>
      </c>
      <c r="L120" s="175" t="str">
        <f>'04'!$B$7</f>
        <v>04 RECEITA ARRECADADA 2015</v>
      </c>
    </row>
    <row r="121" spans="2:12" ht="15">
      <c r="B121" s="130" t="str">
        <f t="shared" si="2"/>
        <v>P078</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P078</v>
      </c>
      <c r="C122" s="133">
        <v>3</v>
      </c>
      <c r="D122" s="129" t="s">
        <v>693</v>
      </c>
      <c r="E122" s="133">
        <f t="shared" si="3"/>
        <v>2015</v>
      </c>
      <c r="F122" s="129" t="s">
        <v>792</v>
      </c>
      <c r="G122" s="134" t="s">
        <v>272</v>
      </c>
      <c r="H122" s="130" t="s">
        <v>273</v>
      </c>
      <c r="I122" s="140" t="s">
        <v>695</v>
      </c>
      <c r="J122" s="138">
        <f>'04'!D797</f>
        <v>0</v>
      </c>
      <c r="K122" s="141">
        <f>'04'!D105</f>
        <v>0</v>
      </c>
      <c r="L122" s="175" t="str">
        <f>'04'!$B$7</f>
        <v>04 RECEITA ARRECADADA 2015</v>
      </c>
    </row>
    <row r="123" spans="2:12" ht="15">
      <c r="B123" s="130" t="str">
        <f t="shared" si="2"/>
        <v>P078</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P078</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P078</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P078</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P078</v>
      </c>
      <c r="C127" s="133">
        <v>3</v>
      </c>
      <c r="D127" s="129" t="s">
        <v>693</v>
      </c>
      <c r="E127" s="133">
        <f t="shared" si="3"/>
        <v>2015</v>
      </c>
      <c r="F127" s="129" t="s">
        <v>797</v>
      </c>
      <c r="G127" s="134" t="s">
        <v>281</v>
      </c>
      <c r="H127" s="130" t="s">
        <v>282</v>
      </c>
      <c r="I127" s="140" t="s">
        <v>695</v>
      </c>
      <c r="J127" s="138">
        <f>'04'!D802</f>
        <v>0</v>
      </c>
      <c r="K127" s="141">
        <f>'04'!D110</f>
        <v>5421145.95</v>
      </c>
      <c r="L127" s="175" t="str">
        <f>'04'!$B$7</f>
        <v>04 RECEITA ARRECADADA 2015</v>
      </c>
    </row>
    <row r="128" spans="2:12" ht="15">
      <c r="B128" s="130" t="str">
        <f t="shared" si="2"/>
        <v>P078</v>
      </c>
      <c r="C128" s="133">
        <v>3</v>
      </c>
      <c r="D128" s="129" t="s">
        <v>693</v>
      </c>
      <c r="E128" s="133">
        <f t="shared" si="3"/>
        <v>2015</v>
      </c>
      <c r="F128" s="129" t="s">
        <v>798</v>
      </c>
      <c r="G128" s="134" t="s">
        <v>283</v>
      </c>
      <c r="H128" s="130" t="s">
        <v>284</v>
      </c>
      <c r="I128" s="140" t="s">
        <v>695</v>
      </c>
      <c r="J128" s="138">
        <f>'04'!D803</f>
        <v>0</v>
      </c>
      <c r="K128" s="141">
        <f>'04'!D111</f>
        <v>4907012.82</v>
      </c>
      <c r="L128" s="175" t="str">
        <f>'04'!$B$7</f>
        <v>04 RECEITA ARRECADADA 2015</v>
      </c>
    </row>
    <row r="129" spans="2:12" ht="15">
      <c r="B129" s="130" t="str">
        <f t="shared" si="2"/>
        <v>P078</v>
      </c>
      <c r="C129" s="133">
        <v>3</v>
      </c>
      <c r="D129" s="129" t="s">
        <v>693</v>
      </c>
      <c r="E129" s="133">
        <f t="shared" si="3"/>
        <v>2015</v>
      </c>
      <c r="F129" s="129" t="s">
        <v>799</v>
      </c>
      <c r="G129" s="134" t="s">
        <v>285</v>
      </c>
      <c r="H129" s="130" t="s">
        <v>286</v>
      </c>
      <c r="I129" s="140" t="s">
        <v>695</v>
      </c>
      <c r="J129" s="138">
        <f>'04'!D804</f>
        <v>0</v>
      </c>
      <c r="K129" s="141">
        <f>'04'!D112</f>
        <v>514133.13</v>
      </c>
      <c r="L129" s="175" t="str">
        <f>'04'!$B$7</f>
        <v>04 RECEITA ARRECADADA 2015</v>
      </c>
    </row>
    <row r="130" spans="2:12" ht="15">
      <c r="B130" s="130" t="str">
        <f t="shared" si="2"/>
        <v>P078</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P078</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P078</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P078</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P078</v>
      </c>
      <c r="C134" s="133">
        <v>3</v>
      </c>
      <c r="D134" s="129" t="s">
        <v>693</v>
      </c>
      <c r="E134" s="133">
        <f t="shared" si="3"/>
        <v>2015</v>
      </c>
      <c r="F134" s="129" t="s">
        <v>804</v>
      </c>
      <c r="G134" s="134" t="s">
        <v>0</v>
      </c>
      <c r="H134" s="130" t="s">
        <v>1</v>
      </c>
      <c r="I134" s="140" t="s">
        <v>695</v>
      </c>
      <c r="J134" s="138">
        <f>'04'!D809</f>
        <v>0</v>
      </c>
      <c r="K134" s="141">
        <f>'04'!D117</f>
        <v>0</v>
      </c>
      <c r="L134" s="175" t="str">
        <f>'04'!$B$7</f>
        <v>04 RECEITA ARRECADADA 2015</v>
      </c>
    </row>
    <row r="135" spans="2:12" ht="15">
      <c r="B135" s="130" t="str">
        <f aca="true" t="shared" si="4" ref="B135:B198">B134</f>
        <v>P078</v>
      </c>
      <c r="C135" s="133">
        <v>3</v>
      </c>
      <c r="D135" s="129" t="s">
        <v>693</v>
      </c>
      <c r="E135" s="133">
        <f aca="true" t="shared" si="5" ref="E135:E198">E134</f>
        <v>2015</v>
      </c>
      <c r="F135" s="129" t="s">
        <v>805</v>
      </c>
      <c r="G135" s="134" t="s">
        <v>2</v>
      </c>
      <c r="H135" s="130" t="s">
        <v>3</v>
      </c>
      <c r="I135" s="140" t="s">
        <v>695</v>
      </c>
      <c r="J135" s="138">
        <f>'04'!D810</f>
        <v>0</v>
      </c>
      <c r="K135" s="141">
        <f>'04'!D118</f>
        <v>0</v>
      </c>
      <c r="L135" s="175" t="str">
        <f>'04'!$B$7</f>
        <v>04 RECEITA ARRECADADA 2015</v>
      </c>
    </row>
    <row r="136" spans="2:12" ht="15">
      <c r="B136" s="130" t="str">
        <f t="shared" si="4"/>
        <v>P078</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P078</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P078</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P078</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P078</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P078</v>
      </c>
      <c r="C141" s="133">
        <v>3</v>
      </c>
      <c r="D141" s="129" t="s">
        <v>693</v>
      </c>
      <c r="E141" s="133">
        <f t="shared" si="5"/>
        <v>2015</v>
      </c>
      <c r="F141" s="129" t="s">
        <v>811</v>
      </c>
      <c r="G141" s="134" t="s">
        <v>14</v>
      </c>
      <c r="H141" s="130" t="s">
        <v>15</v>
      </c>
      <c r="I141" s="140" t="s">
        <v>695</v>
      </c>
      <c r="J141" s="138">
        <f>'04'!D816</f>
        <v>0</v>
      </c>
      <c r="K141" s="141">
        <f>'04'!D124</f>
        <v>0</v>
      </c>
      <c r="L141" s="175" t="str">
        <f>'04'!$B$7</f>
        <v>04 RECEITA ARRECADADA 2015</v>
      </c>
    </row>
    <row r="142" spans="2:12" ht="15">
      <c r="B142" s="130" t="str">
        <f t="shared" si="4"/>
        <v>P078</v>
      </c>
      <c r="C142" s="133">
        <v>3</v>
      </c>
      <c r="D142" s="129" t="s">
        <v>693</v>
      </c>
      <c r="E142" s="133">
        <f t="shared" si="5"/>
        <v>2015</v>
      </c>
      <c r="F142" s="129" t="s">
        <v>812</v>
      </c>
      <c r="G142" s="134" t="s">
        <v>16</v>
      </c>
      <c r="H142" s="130" t="s">
        <v>17</v>
      </c>
      <c r="I142" s="140" t="s">
        <v>695</v>
      </c>
      <c r="J142" s="138">
        <f>'04'!D817</f>
        <v>0</v>
      </c>
      <c r="K142" s="141">
        <f>'04'!D125</f>
        <v>0</v>
      </c>
      <c r="L142" s="175" t="str">
        <f>'04'!$B$7</f>
        <v>04 RECEITA ARRECADADA 2015</v>
      </c>
    </row>
    <row r="143" spans="2:12" ht="15">
      <c r="B143" s="130" t="str">
        <f t="shared" si="4"/>
        <v>P078</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P078</v>
      </c>
      <c r="C144" s="133">
        <v>3</v>
      </c>
      <c r="D144" s="129" t="s">
        <v>693</v>
      </c>
      <c r="E144" s="133">
        <f t="shared" si="5"/>
        <v>2015</v>
      </c>
      <c r="F144" s="129" t="s">
        <v>814</v>
      </c>
      <c r="G144" s="134" t="s">
        <v>20</v>
      </c>
      <c r="H144" s="130" t="s">
        <v>7</v>
      </c>
      <c r="I144" s="140" t="s">
        <v>695</v>
      </c>
      <c r="J144" s="138">
        <f>'04'!D819</f>
        <v>0</v>
      </c>
      <c r="K144" s="141">
        <f>'04'!D127</f>
        <v>0</v>
      </c>
      <c r="L144" s="175" t="str">
        <f>'04'!$B$7</f>
        <v>04 RECEITA ARRECADADA 2015</v>
      </c>
    </row>
    <row r="145" spans="2:12" ht="15">
      <c r="B145" s="130" t="str">
        <f t="shared" si="4"/>
        <v>P078</v>
      </c>
      <c r="C145" s="133">
        <v>3</v>
      </c>
      <c r="D145" s="129" t="s">
        <v>693</v>
      </c>
      <c r="E145" s="133">
        <f t="shared" si="5"/>
        <v>2015</v>
      </c>
      <c r="F145" s="129" t="s">
        <v>815</v>
      </c>
      <c r="G145" s="134" t="s">
        <v>21</v>
      </c>
      <c r="H145" s="130" t="s">
        <v>22</v>
      </c>
      <c r="I145" s="140" t="s">
        <v>695</v>
      </c>
      <c r="J145" s="138">
        <f>'04'!D820</f>
        <v>0</v>
      </c>
      <c r="K145" s="141">
        <f>'04'!D128</f>
        <v>0</v>
      </c>
      <c r="L145" s="175" t="str">
        <f>'04'!$B$7</f>
        <v>04 RECEITA ARRECADADA 2015</v>
      </c>
    </row>
    <row r="146" spans="2:12" ht="15">
      <c r="B146" s="130" t="str">
        <f t="shared" si="4"/>
        <v>P078</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P078</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P078</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P078</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P078</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P078</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P078</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P078</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P078</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P078</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P078</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P078</v>
      </c>
      <c r="C157" s="133">
        <v>3</v>
      </c>
      <c r="D157" s="129" t="s">
        <v>693</v>
      </c>
      <c r="E157" s="133">
        <f t="shared" si="5"/>
        <v>2015</v>
      </c>
      <c r="F157" s="129" t="s">
        <v>827</v>
      </c>
      <c r="G157" s="134" t="s">
        <v>43</v>
      </c>
      <c r="H157" s="130" t="s">
        <v>44</v>
      </c>
      <c r="I157" s="140" t="s">
        <v>695</v>
      </c>
      <c r="J157" s="138">
        <f>'04'!D832</f>
        <v>0</v>
      </c>
      <c r="K157" s="141">
        <f>'04'!D140</f>
        <v>933209.23</v>
      </c>
      <c r="L157" s="175" t="str">
        <f>'04'!$B$7</f>
        <v>04 RECEITA ARRECADADA 2015</v>
      </c>
    </row>
    <row r="158" spans="2:12" ht="15">
      <c r="B158" s="130" t="str">
        <f t="shared" si="4"/>
        <v>P078</v>
      </c>
      <c r="C158" s="133">
        <v>3</v>
      </c>
      <c r="D158" s="129" t="s">
        <v>693</v>
      </c>
      <c r="E158" s="133">
        <f t="shared" si="5"/>
        <v>2015</v>
      </c>
      <c r="F158" s="129" t="s">
        <v>828</v>
      </c>
      <c r="G158" s="134" t="s">
        <v>45</v>
      </c>
      <c r="H158" s="130" t="s">
        <v>46</v>
      </c>
      <c r="I158" s="140" t="s">
        <v>695</v>
      </c>
      <c r="J158" s="138">
        <f>'04'!D833</f>
        <v>0</v>
      </c>
      <c r="K158" s="141">
        <f>'04'!D141</f>
        <v>22623.96</v>
      </c>
      <c r="L158" s="175" t="str">
        <f>'04'!$B$7</f>
        <v>04 RECEITA ARRECADADA 2015</v>
      </c>
    </row>
    <row r="159" spans="2:12" ht="15">
      <c r="B159" s="130" t="str">
        <f t="shared" si="4"/>
        <v>P078</v>
      </c>
      <c r="C159" s="133">
        <v>3</v>
      </c>
      <c r="D159" s="129" t="s">
        <v>693</v>
      </c>
      <c r="E159" s="133">
        <f t="shared" si="5"/>
        <v>2015</v>
      </c>
      <c r="F159" s="129" t="s">
        <v>829</v>
      </c>
      <c r="G159" s="134" t="s">
        <v>104</v>
      </c>
      <c r="H159" s="130" t="s">
        <v>215</v>
      </c>
      <c r="I159" s="140" t="s">
        <v>695</v>
      </c>
      <c r="J159" s="138">
        <f>'04'!D834</f>
        <v>0</v>
      </c>
      <c r="K159" s="141">
        <f>'04'!D142</f>
        <v>10937.82</v>
      </c>
      <c r="L159" s="175" t="str">
        <f>'04'!$B$7</f>
        <v>04 RECEITA ARRECADADA 2015</v>
      </c>
    </row>
    <row r="160" spans="2:12" ht="15">
      <c r="B160" s="130" t="str">
        <f t="shared" si="4"/>
        <v>P078</v>
      </c>
      <c r="C160" s="133">
        <v>3</v>
      </c>
      <c r="D160" s="129" t="s">
        <v>693</v>
      </c>
      <c r="E160" s="133">
        <f t="shared" si="5"/>
        <v>2015</v>
      </c>
      <c r="F160" s="129" t="s">
        <v>830</v>
      </c>
      <c r="G160" s="134" t="s">
        <v>107</v>
      </c>
      <c r="H160" s="130" t="s">
        <v>429</v>
      </c>
      <c r="I160" s="140" t="s">
        <v>695</v>
      </c>
      <c r="J160" s="138">
        <f>'04'!D835</f>
        <v>0</v>
      </c>
      <c r="K160" s="141">
        <f>'04'!D143</f>
        <v>0</v>
      </c>
      <c r="L160" s="175" t="str">
        <f>'04'!$B$7</f>
        <v>04 RECEITA ARRECADADA 2015</v>
      </c>
    </row>
    <row r="161" spans="2:12" ht="15">
      <c r="B161" s="130" t="str">
        <f t="shared" si="4"/>
        <v>P078</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P078</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P078</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P078</v>
      </c>
      <c r="C164" s="133">
        <v>3</v>
      </c>
      <c r="D164" s="129" t="s">
        <v>693</v>
      </c>
      <c r="E164" s="133">
        <f t="shared" si="5"/>
        <v>2015</v>
      </c>
      <c r="F164" s="129" t="s">
        <v>834</v>
      </c>
      <c r="G164" s="134" t="s">
        <v>439</v>
      </c>
      <c r="H164" s="130" t="s">
        <v>440</v>
      </c>
      <c r="I164" s="140" t="s">
        <v>695</v>
      </c>
      <c r="J164" s="138">
        <f>'04'!D839</f>
        <v>0</v>
      </c>
      <c r="K164" s="141">
        <f>'04'!D147</f>
        <v>10937.82</v>
      </c>
      <c r="L164" s="175" t="str">
        <f>'04'!$B$7</f>
        <v>04 RECEITA ARRECADADA 2015</v>
      </c>
    </row>
    <row r="165" spans="2:12" ht="15">
      <c r="B165" s="130" t="str">
        <f t="shared" si="4"/>
        <v>P078</v>
      </c>
      <c r="C165" s="133">
        <v>3</v>
      </c>
      <c r="D165" s="129" t="s">
        <v>693</v>
      </c>
      <c r="E165" s="133">
        <f t="shared" si="5"/>
        <v>2015</v>
      </c>
      <c r="F165" s="129" t="s">
        <v>835</v>
      </c>
      <c r="G165" s="134" t="s">
        <v>441</v>
      </c>
      <c r="H165" s="130" t="s">
        <v>221</v>
      </c>
      <c r="I165" s="140" t="s">
        <v>695</v>
      </c>
      <c r="J165" s="138">
        <f>'04'!D840</f>
        <v>0</v>
      </c>
      <c r="K165" s="141">
        <f>'04'!D148</f>
        <v>7932.41</v>
      </c>
      <c r="L165" s="175" t="str">
        <f>'04'!$B$7</f>
        <v>04 RECEITA ARRECADADA 2015</v>
      </c>
    </row>
    <row r="166" spans="2:12" ht="15">
      <c r="B166" s="130" t="str">
        <f t="shared" si="4"/>
        <v>P078</v>
      </c>
      <c r="C166" s="133">
        <v>3</v>
      </c>
      <c r="D166" s="129" t="s">
        <v>693</v>
      </c>
      <c r="E166" s="133">
        <f t="shared" si="5"/>
        <v>2015</v>
      </c>
      <c r="F166" s="129" t="s">
        <v>836</v>
      </c>
      <c r="G166" s="134" t="s">
        <v>442</v>
      </c>
      <c r="H166" s="130" t="s">
        <v>217</v>
      </c>
      <c r="I166" s="140" t="s">
        <v>695</v>
      </c>
      <c r="J166" s="138">
        <f>'04'!D841</f>
        <v>0</v>
      </c>
      <c r="K166" s="141">
        <f>'04'!D149</f>
        <v>7932.41</v>
      </c>
      <c r="L166" s="175" t="str">
        <f>'04'!$B$7</f>
        <v>04 RECEITA ARRECADADA 2015</v>
      </c>
    </row>
    <row r="167" spans="2:12" ht="15">
      <c r="B167" s="130" t="str">
        <f t="shared" si="4"/>
        <v>P078</v>
      </c>
      <c r="C167" s="133">
        <v>3</v>
      </c>
      <c r="D167" s="129" t="s">
        <v>693</v>
      </c>
      <c r="E167" s="133">
        <f t="shared" si="5"/>
        <v>2015</v>
      </c>
      <c r="F167" s="129" t="s">
        <v>837</v>
      </c>
      <c r="G167" s="134" t="s">
        <v>443</v>
      </c>
      <c r="H167" s="130" t="s">
        <v>444</v>
      </c>
      <c r="I167" s="140" t="s">
        <v>695</v>
      </c>
      <c r="J167" s="138">
        <f>'04'!D842</f>
        <v>0</v>
      </c>
      <c r="K167" s="141">
        <f>'04'!D150</f>
        <v>7932.41</v>
      </c>
      <c r="L167" s="175" t="str">
        <f>'04'!$B$7</f>
        <v>04 RECEITA ARRECADADA 2015</v>
      </c>
    </row>
    <row r="168" spans="2:12" ht="15">
      <c r="B168" s="130" t="str">
        <f t="shared" si="4"/>
        <v>P078</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P078</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P078</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P078</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P078</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P078</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P078</v>
      </c>
      <c r="C174" s="133">
        <v>3</v>
      </c>
      <c r="D174" s="129" t="s">
        <v>693</v>
      </c>
      <c r="E174" s="133">
        <f t="shared" si="5"/>
        <v>2015</v>
      </c>
      <c r="F174" s="129" t="s">
        <v>844</v>
      </c>
      <c r="G174" s="134" t="s">
        <v>60</v>
      </c>
      <c r="H174" s="130" t="s">
        <v>59</v>
      </c>
      <c r="I174" s="140" t="s">
        <v>695</v>
      </c>
      <c r="J174" s="138">
        <f>'04'!D849</f>
        <v>0</v>
      </c>
      <c r="K174" s="141">
        <f>'04'!D157</f>
        <v>3753.73</v>
      </c>
      <c r="L174" s="175" t="str">
        <f>'04'!$B$7</f>
        <v>04 RECEITA ARRECADADA 2015</v>
      </c>
    </row>
    <row r="175" spans="2:12" ht="15">
      <c r="B175" s="130" t="str">
        <f t="shared" si="4"/>
        <v>P078</v>
      </c>
      <c r="C175" s="133">
        <v>3</v>
      </c>
      <c r="D175" s="129" t="s">
        <v>693</v>
      </c>
      <c r="E175" s="133">
        <f t="shared" si="5"/>
        <v>2015</v>
      </c>
      <c r="F175" s="129" t="s">
        <v>845</v>
      </c>
      <c r="G175" s="134" t="s">
        <v>47</v>
      </c>
      <c r="H175" s="130" t="s">
        <v>295</v>
      </c>
      <c r="I175" s="140" t="s">
        <v>695</v>
      </c>
      <c r="J175" s="138">
        <f>'04'!D850</f>
        <v>0</v>
      </c>
      <c r="K175" s="141">
        <f>'04'!D158</f>
        <v>25085.95</v>
      </c>
      <c r="L175" s="175" t="str">
        <f>'04'!$B$7</f>
        <v>04 RECEITA ARRECADADA 2015</v>
      </c>
    </row>
    <row r="176" spans="2:12" ht="15">
      <c r="B176" s="130" t="str">
        <f t="shared" si="4"/>
        <v>P078</v>
      </c>
      <c r="C176" s="133">
        <v>3</v>
      </c>
      <c r="D176" s="129" t="s">
        <v>693</v>
      </c>
      <c r="E176" s="133">
        <f t="shared" si="5"/>
        <v>2015</v>
      </c>
      <c r="F176" s="129" t="s">
        <v>846</v>
      </c>
      <c r="G176" s="134" t="s">
        <v>296</v>
      </c>
      <c r="H176" s="130" t="s">
        <v>297</v>
      </c>
      <c r="I176" s="140" t="s">
        <v>695</v>
      </c>
      <c r="J176" s="138">
        <f>'04'!D851</f>
        <v>0</v>
      </c>
      <c r="K176" s="141">
        <f>'04'!D159</f>
        <v>688656.64</v>
      </c>
      <c r="L176" s="175" t="str">
        <f>'04'!$B$7</f>
        <v>04 RECEITA ARRECADADA 2015</v>
      </c>
    </row>
    <row r="177" spans="2:12" ht="15">
      <c r="B177" s="130" t="str">
        <f t="shared" si="4"/>
        <v>P078</v>
      </c>
      <c r="C177" s="133">
        <v>3</v>
      </c>
      <c r="D177" s="129" t="s">
        <v>693</v>
      </c>
      <c r="E177" s="133">
        <f t="shared" si="5"/>
        <v>2015</v>
      </c>
      <c r="F177" s="129" t="s">
        <v>847</v>
      </c>
      <c r="G177" s="134" t="s">
        <v>453</v>
      </c>
      <c r="H177" s="130" t="s">
        <v>219</v>
      </c>
      <c r="I177" s="140" t="s">
        <v>695</v>
      </c>
      <c r="J177" s="138">
        <f>'04'!D852</f>
        <v>0</v>
      </c>
      <c r="K177" s="141">
        <f>'04'!D160</f>
        <v>688656.64</v>
      </c>
      <c r="L177" s="175" t="str">
        <f>'04'!$B$7</f>
        <v>04 RECEITA ARRECADADA 2015</v>
      </c>
    </row>
    <row r="178" spans="2:12" ht="15">
      <c r="B178" s="130" t="str">
        <f t="shared" si="4"/>
        <v>P078</v>
      </c>
      <c r="C178" s="133">
        <v>3</v>
      </c>
      <c r="D178" s="129" t="s">
        <v>693</v>
      </c>
      <c r="E178" s="133">
        <f t="shared" si="5"/>
        <v>2015</v>
      </c>
      <c r="F178" s="129" t="s">
        <v>848</v>
      </c>
      <c r="G178" s="134" t="s">
        <v>454</v>
      </c>
      <c r="H178" s="130" t="s">
        <v>455</v>
      </c>
      <c r="I178" s="140" t="s">
        <v>695</v>
      </c>
      <c r="J178" s="138">
        <f>'04'!D853</f>
        <v>0</v>
      </c>
      <c r="K178" s="141">
        <f>'04'!D161</f>
        <v>688656.64</v>
      </c>
      <c r="L178" s="175" t="str">
        <f>'04'!$B$7</f>
        <v>04 RECEITA ARRECADADA 2015</v>
      </c>
    </row>
    <row r="179" spans="2:12" ht="15">
      <c r="B179" s="130" t="str">
        <f t="shared" si="4"/>
        <v>P078</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P078</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P078</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P078</v>
      </c>
      <c r="C182" s="133">
        <v>3</v>
      </c>
      <c r="D182" s="129" t="s">
        <v>693</v>
      </c>
      <c r="E182" s="133">
        <f t="shared" si="5"/>
        <v>2015</v>
      </c>
      <c r="F182" s="129" t="s">
        <v>852</v>
      </c>
      <c r="G182" s="134" t="s">
        <v>462</v>
      </c>
      <c r="H182" s="130" t="s">
        <v>463</v>
      </c>
      <c r="I182" s="140" t="s">
        <v>695</v>
      </c>
      <c r="J182" s="138">
        <f>'04'!D857</f>
        <v>0</v>
      </c>
      <c r="K182" s="141">
        <f>'04'!D165</f>
        <v>0</v>
      </c>
      <c r="L182" s="175" t="str">
        <f>'04'!$B$7</f>
        <v>04 RECEITA ARRECADADA 2015</v>
      </c>
    </row>
    <row r="183" spans="2:12" ht="15">
      <c r="B183" s="130" t="str">
        <f t="shared" si="4"/>
        <v>P078</v>
      </c>
      <c r="C183" s="133">
        <v>3</v>
      </c>
      <c r="D183" s="129" t="s">
        <v>693</v>
      </c>
      <c r="E183" s="133">
        <f t="shared" si="5"/>
        <v>2015</v>
      </c>
      <c r="F183" s="129" t="s">
        <v>853</v>
      </c>
      <c r="G183" s="134" t="s">
        <v>464</v>
      </c>
      <c r="H183" s="130" t="s">
        <v>220</v>
      </c>
      <c r="I183" s="140" t="s">
        <v>695</v>
      </c>
      <c r="J183" s="138">
        <f>'04'!D858</f>
        <v>0</v>
      </c>
      <c r="K183" s="141">
        <f>'04'!D166</f>
        <v>0</v>
      </c>
      <c r="L183" s="175" t="str">
        <f>'04'!$B$7</f>
        <v>04 RECEITA ARRECADADA 2015</v>
      </c>
    </row>
    <row r="184" spans="2:12" ht="15">
      <c r="B184" s="130" t="str">
        <f t="shared" si="4"/>
        <v>P078</v>
      </c>
      <c r="C184" s="133">
        <v>3</v>
      </c>
      <c r="D184" s="129" t="s">
        <v>693</v>
      </c>
      <c r="E184" s="133">
        <f t="shared" si="5"/>
        <v>2015</v>
      </c>
      <c r="F184" s="129" t="s">
        <v>854</v>
      </c>
      <c r="G184" s="134" t="s">
        <v>298</v>
      </c>
      <c r="H184" s="130" t="s">
        <v>299</v>
      </c>
      <c r="I184" s="140" t="s">
        <v>695</v>
      </c>
      <c r="J184" s="138">
        <f>'04'!D859</f>
        <v>0</v>
      </c>
      <c r="K184" s="141">
        <f>'04'!D167</f>
        <v>196842.68</v>
      </c>
      <c r="L184" s="175" t="str">
        <f>'04'!$B$7</f>
        <v>04 RECEITA ARRECADADA 2015</v>
      </c>
    </row>
    <row r="185" spans="2:12" ht="15">
      <c r="B185" s="130" t="str">
        <f t="shared" si="4"/>
        <v>P078</v>
      </c>
      <c r="C185" s="133">
        <v>3</v>
      </c>
      <c r="D185" s="129" t="s">
        <v>693</v>
      </c>
      <c r="E185" s="133">
        <f t="shared" si="5"/>
        <v>2015</v>
      </c>
      <c r="F185" s="129" t="s">
        <v>855</v>
      </c>
      <c r="G185" s="134" t="s">
        <v>300</v>
      </c>
      <c r="H185" s="130" t="s">
        <v>301</v>
      </c>
      <c r="I185" s="140" t="s">
        <v>695</v>
      </c>
      <c r="J185" s="138">
        <f>'04'!D860</f>
        <v>0</v>
      </c>
      <c r="K185" s="141">
        <f>'04'!D168</f>
        <v>0</v>
      </c>
      <c r="L185" s="175" t="str">
        <f>'04'!$B$7</f>
        <v>04 RECEITA ARRECADADA 2015</v>
      </c>
    </row>
    <row r="186" spans="2:12" ht="15">
      <c r="B186" s="130" t="str">
        <f t="shared" si="4"/>
        <v>P078</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P078</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P078</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P078</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P078</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P078</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P078</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P078</v>
      </c>
      <c r="C193" s="133">
        <v>3</v>
      </c>
      <c r="D193" s="129" t="s">
        <v>693</v>
      </c>
      <c r="E193" s="133">
        <f t="shared" si="5"/>
        <v>2015</v>
      </c>
      <c r="F193" s="129" t="s">
        <v>863</v>
      </c>
      <c r="G193" s="134" t="s">
        <v>316</v>
      </c>
      <c r="H193" s="130" t="s">
        <v>317</v>
      </c>
      <c r="I193" s="140" t="s">
        <v>695</v>
      </c>
      <c r="J193" s="138">
        <f>'04'!D868</f>
        <v>0</v>
      </c>
      <c r="K193" s="141">
        <f>'04'!D176</f>
        <v>0</v>
      </c>
      <c r="L193" s="175" t="str">
        <f>'04'!$B$7</f>
        <v>04 RECEITA ARRECADADA 2015</v>
      </c>
    </row>
    <row r="194" spans="2:12" ht="15">
      <c r="B194" s="130" t="str">
        <f t="shared" si="4"/>
        <v>P078</v>
      </c>
      <c r="C194" s="133">
        <v>3</v>
      </c>
      <c r="D194" s="129" t="s">
        <v>693</v>
      </c>
      <c r="E194" s="133">
        <f t="shared" si="5"/>
        <v>2015</v>
      </c>
      <c r="F194" s="129" t="s">
        <v>864</v>
      </c>
      <c r="G194" s="134" t="s">
        <v>318</v>
      </c>
      <c r="H194" s="130" t="s">
        <v>193</v>
      </c>
      <c r="I194" s="140" t="s">
        <v>695</v>
      </c>
      <c r="J194" s="138">
        <f>'04'!D869</f>
        <v>0</v>
      </c>
      <c r="K194" s="141">
        <f>'04'!D177</f>
        <v>0</v>
      </c>
      <c r="L194" s="175" t="str">
        <f>'04'!$B$7</f>
        <v>04 RECEITA ARRECADADA 2015</v>
      </c>
    </row>
    <row r="195" spans="2:12" ht="15">
      <c r="B195" s="130" t="str">
        <f t="shared" si="4"/>
        <v>P078</v>
      </c>
      <c r="C195" s="133">
        <v>3</v>
      </c>
      <c r="D195" s="129" t="s">
        <v>693</v>
      </c>
      <c r="E195" s="133">
        <f t="shared" si="5"/>
        <v>2015</v>
      </c>
      <c r="F195" s="129" t="s">
        <v>865</v>
      </c>
      <c r="G195" s="134" t="s">
        <v>319</v>
      </c>
      <c r="H195" s="130" t="s">
        <v>195</v>
      </c>
      <c r="I195" s="140" t="s">
        <v>695</v>
      </c>
      <c r="J195" s="138">
        <f>'04'!D870</f>
        <v>0</v>
      </c>
      <c r="K195" s="141">
        <f>'04'!D178</f>
        <v>0</v>
      </c>
      <c r="L195" s="175" t="str">
        <f>'04'!$B$7</f>
        <v>04 RECEITA ARRECADADA 2015</v>
      </c>
    </row>
    <row r="196" spans="2:12" ht="15">
      <c r="B196" s="130" t="str">
        <f t="shared" si="4"/>
        <v>P078</v>
      </c>
      <c r="C196" s="133">
        <v>3</v>
      </c>
      <c r="D196" s="129" t="s">
        <v>693</v>
      </c>
      <c r="E196" s="133">
        <f t="shared" si="5"/>
        <v>2015</v>
      </c>
      <c r="F196" s="129" t="s">
        <v>866</v>
      </c>
      <c r="G196" s="134" t="s">
        <v>320</v>
      </c>
      <c r="H196" s="130" t="s">
        <v>1865</v>
      </c>
      <c r="I196" s="140" t="s">
        <v>695</v>
      </c>
      <c r="J196" s="138">
        <f>'04'!D871</f>
        <v>0</v>
      </c>
      <c r="K196" s="141">
        <f>'04'!D179</f>
        <v>0</v>
      </c>
      <c r="L196" s="175" t="str">
        <f>'04'!$B$7</f>
        <v>04 RECEITA ARRECADADA 2015</v>
      </c>
    </row>
    <row r="197" spans="2:12" ht="15">
      <c r="B197" s="130" t="str">
        <f t="shared" si="4"/>
        <v>P078</v>
      </c>
      <c r="C197" s="133">
        <v>3</v>
      </c>
      <c r="D197" s="129" t="s">
        <v>693</v>
      </c>
      <c r="E197" s="133">
        <f t="shared" si="5"/>
        <v>2015</v>
      </c>
      <c r="F197" s="129" t="s">
        <v>867</v>
      </c>
      <c r="G197" s="134" t="s">
        <v>321</v>
      </c>
      <c r="H197" s="130" t="s">
        <v>322</v>
      </c>
      <c r="I197" s="140" t="s">
        <v>695</v>
      </c>
      <c r="J197" s="138">
        <f>'04'!D872</f>
        <v>0</v>
      </c>
      <c r="K197" s="141">
        <f>'04'!D180</f>
        <v>0</v>
      </c>
      <c r="L197" s="175" t="str">
        <f>'04'!$B$7</f>
        <v>04 RECEITA ARRECADADA 2015</v>
      </c>
    </row>
    <row r="198" spans="2:12" ht="15">
      <c r="B198" s="130" t="str">
        <f t="shared" si="4"/>
        <v>P078</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P078</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P078</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P078</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P078</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P078</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P078</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P078</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P078</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P078</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P078</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P078</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P078</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P078</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P078</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P078</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P078</v>
      </c>
      <c r="C214" s="133">
        <v>3</v>
      </c>
      <c r="D214" s="129" t="s">
        <v>693</v>
      </c>
      <c r="E214" s="133">
        <f t="shared" si="7"/>
        <v>2015</v>
      </c>
      <c r="F214" s="129" t="s">
        <v>884</v>
      </c>
      <c r="G214" s="134" t="s">
        <v>341</v>
      </c>
      <c r="H214" s="130" t="s">
        <v>1</v>
      </c>
      <c r="I214" s="140" t="s">
        <v>695</v>
      </c>
      <c r="J214" s="138">
        <f>'04'!D889</f>
        <v>0</v>
      </c>
      <c r="K214" s="141">
        <f>'04'!D197</f>
        <v>0</v>
      </c>
      <c r="L214" s="175" t="str">
        <f>'04'!$B$7</f>
        <v>04 RECEITA ARRECADADA 2015</v>
      </c>
    </row>
    <row r="215" spans="2:12" ht="15">
      <c r="B215" s="130" t="str">
        <f t="shared" si="6"/>
        <v>P078</v>
      </c>
      <c r="C215" s="133">
        <v>3</v>
      </c>
      <c r="D215" s="129" t="s">
        <v>693</v>
      </c>
      <c r="E215" s="133">
        <f t="shared" si="7"/>
        <v>2015</v>
      </c>
      <c r="F215" s="129" t="s">
        <v>885</v>
      </c>
      <c r="G215" s="134" t="s">
        <v>342</v>
      </c>
      <c r="H215" s="130" t="s">
        <v>343</v>
      </c>
      <c r="I215" s="140" t="s">
        <v>695</v>
      </c>
      <c r="J215" s="138">
        <f>'04'!D890</f>
        <v>0</v>
      </c>
      <c r="K215" s="141">
        <f>'04'!D198</f>
        <v>0</v>
      </c>
      <c r="L215" s="175" t="str">
        <f>'04'!$B$7</f>
        <v>04 RECEITA ARRECADADA 2015</v>
      </c>
    </row>
    <row r="216" spans="2:12" ht="15">
      <c r="B216" s="130" t="str">
        <f t="shared" si="6"/>
        <v>P078</v>
      </c>
      <c r="C216" s="133">
        <v>3</v>
      </c>
      <c r="D216" s="129" t="s">
        <v>693</v>
      </c>
      <c r="E216" s="133">
        <f t="shared" si="7"/>
        <v>2015</v>
      </c>
      <c r="F216" s="129" t="s">
        <v>886</v>
      </c>
      <c r="G216" s="134" t="s">
        <v>344</v>
      </c>
      <c r="H216" s="130" t="s">
        <v>19</v>
      </c>
      <c r="I216" s="140" t="s">
        <v>695</v>
      </c>
      <c r="J216" s="138">
        <f>'04'!D891</f>
        <v>0</v>
      </c>
      <c r="K216" s="141">
        <f>'04'!D199</f>
        <v>0</v>
      </c>
      <c r="L216" s="175" t="str">
        <f>'04'!$B$7</f>
        <v>04 RECEITA ARRECADADA 2015</v>
      </c>
    </row>
    <row r="217" spans="2:12" ht="15">
      <c r="B217" s="130" t="str">
        <f t="shared" si="6"/>
        <v>P078</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P078</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P078</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P078</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P078</v>
      </c>
      <c r="C221" s="133">
        <v>3</v>
      </c>
      <c r="D221" s="129" t="s">
        <v>693</v>
      </c>
      <c r="E221" s="133">
        <f t="shared" si="7"/>
        <v>2015</v>
      </c>
      <c r="F221" s="129" t="s">
        <v>891</v>
      </c>
      <c r="G221" s="134" t="s">
        <v>351</v>
      </c>
      <c r="H221" s="130" t="s">
        <v>15</v>
      </c>
      <c r="I221" s="140" t="s">
        <v>695</v>
      </c>
      <c r="J221" s="138">
        <f>'04'!D896</f>
        <v>0</v>
      </c>
      <c r="K221" s="141">
        <f>'04'!D204</f>
        <v>0</v>
      </c>
      <c r="L221" s="175" t="str">
        <f>'04'!$B$7</f>
        <v>04 RECEITA ARRECADADA 2015</v>
      </c>
    </row>
    <row r="222" spans="2:12" ht="15">
      <c r="B222" s="130" t="str">
        <f t="shared" si="6"/>
        <v>P078</v>
      </c>
      <c r="C222" s="133">
        <v>3</v>
      </c>
      <c r="D222" s="129" t="s">
        <v>693</v>
      </c>
      <c r="E222" s="133">
        <f t="shared" si="7"/>
        <v>2015</v>
      </c>
      <c r="F222" s="129" t="s">
        <v>892</v>
      </c>
      <c r="G222" s="134" t="s">
        <v>352</v>
      </c>
      <c r="H222" s="130" t="s">
        <v>353</v>
      </c>
      <c r="I222" s="140" t="s">
        <v>695</v>
      </c>
      <c r="J222" s="138">
        <f>'04'!D897</f>
        <v>0</v>
      </c>
      <c r="K222" s="141">
        <f>'04'!D205</f>
        <v>0</v>
      </c>
      <c r="L222" s="175" t="str">
        <f>'04'!$B$7</f>
        <v>04 RECEITA ARRECADADA 2015</v>
      </c>
    </row>
    <row r="223" spans="2:12" ht="15">
      <c r="B223" s="130" t="str">
        <f t="shared" si="6"/>
        <v>P078</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P078</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P078</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P078</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P078</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P078</v>
      </c>
      <c r="C228" s="133">
        <v>3</v>
      </c>
      <c r="D228" s="129" t="s">
        <v>693</v>
      </c>
      <c r="E228" s="133">
        <f t="shared" si="7"/>
        <v>2015</v>
      </c>
      <c r="F228" s="129" t="s">
        <v>898</v>
      </c>
      <c r="G228" s="134" t="s">
        <v>359</v>
      </c>
      <c r="H228" s="130" t="s">
        <v>22</v>
      </c>
      <c r="I228" s="140" t="s">
        <v>695</v>
      </c>
      <c r="J228" s="138">
        <f>'04'!D903</f>
        <v>0</v>
      </c>
      <c r="K228" s="141">
        <f>'04'!D211</f>
        <v>0</v>
      </c>
      <c r="L228" s="175" t="str">
        <f>'04'!$B$7</f>
        <v>04 RECEITA ARRECADADA 2015</v>
      </c>
    </row>
    <row r="229" spans="2:12" ht="15">
      <c r="B229" s="130" t="str">
        <f t="shared" si="6"/>
        <v>P078</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P078</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P078</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P078</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P078</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P078</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P078</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P078</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P078</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P078</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P078</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P078</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P078</v>
      </c>
      <c r="C241" s="133">
        <v>3</v>
      </c>
      <c r="D241" s="129" t="s">
        <v>693</v>
      </c>
      <c r="E241" s="133">
        <f t="shared" si="7"/>
        <v>2015</v>
      </c>
      <c r="F241" s="129" t="s">
        <v>911</v>
      </c>
      <c r="G241" s="134" t="s">
        <v>912</v>
      </c>
      <c r="H241" s="130" t="s">
        <v>376</v>
      </c>
      <c r="I241" s="140" t="s">
        <v>695</v>
      </c>
      <c r="J241" s="138">
        <f>'04'!D916</f>
        <v>0</v>
      </c>
      <c r="K241" s="141">
        <f>'04'!D224</f>
        <v>6882672.550000001</v>
      </c>
      <c r="L241" s="175" t="str">
        <f>'04'!$B$7</f>
        <v>04 RECEITA ARRECADADA 2015</v>
      </c>
    </row>
    <row r="242" spans="2:12" ht="15">
      <c r="B242" s="130" t="str">
        <f t="shared" si="6"/>
        <v>P078</v>
      </c>
      <c r="C242" s="133">
        <v>3</v>
      </c>
      <c r="D242" s="129" t="s">
        <v>693</v>
      </c>
      <c r="E242" s="133">
        <f t="shared" si="7"/>
        <v>2015</v>
      </c>
      <c r="F242" s="129" t="s">
        <v>913</v>
      </c>
      <c r="G242" s="134" t="s">
        <v>377</v>
      </c>
      <c r="H242" s="130" t="s">
        <v>378</v>
      </c>
      <c r="I242" s="140" t="s">
        <v>695</v>
      </c>
      <c r="J242" s="138">
        <f>'04'!D917</f>
        <v>0</v>
      </c>
      <c r="K242" s="141">
        <f>'04'!D225</f>
        <v>3593540.96</v>
      </c>
      <c r="L242" s="175" t="str">
        <f>'04'!$B$7</f>
        <v>04 RECEITA ARRECADADA 2015</v>
      </c>
    </row>
    <row r="243" spans="2:12" ht="15">
      <c r="B243" s="130" t="str">
        <f t="shared" si="6"/>
        <v>P078</v>
      </c>
      <c r="C243" s="133">
        <v>3</v>
      </c>
      <c r="D243" s="129" t="s">
        <v>693</v>
      </c>
      <c r="E243" s="133">
        <f t="shared" si="7"/>
        <v>2015</v>
      </c>
      <c r="F243" s="129" t="s">
        <v>914</v>
      </c>
      <c r="G243" s="134" t="s">
        <v>379</v>
      </c>
      <c r="H243" s="130" t="s">
        <v>1866</v>
      </c>
      <c r="I243" s="140" t="s">
        <v>695</v>
      </c>
      <c r="J243" s="138">
        <f>'04'!D918</f>
        <v>0</v>
      </c>
      <c r="K243" s="141">
        <f>'04'!D226</f>
        <v>3585798.81</v>
      </c>
      <c r="L243" s="175" t="str">
        <f>'04'!$B$7</f>
        <v>04 RECEITA ARRECADADA 2015</v>
      </c>
    </row>
    <row r="244" spans="2:12" ht="15">
      <c r="B244" s="130" t="str">
        <f t="shared" si="6"/>
        <v>P078</v>
      </c>
      <c r="C244" s="133">
        <v>3</v>
      </c>
      <c r="D244" s="129" t="s">
        <v>693</v>
      </c>
      <c r="E244" s="133">
        <f t="shared" si="7"/>
        <v>2015</v>
      </c>
      <c r="F244" s="129" t="s">
        <v>915</v>
      </c>
      <c r="G244" s="134" t="s">
        <v>381</v>
      </c>
      <c r="H244" s="130" t="s">
        <v>382</v>
      </c>
      <c r="I244" s="140" t="s">
        <v>695</v>
      </c>
      <c r="J244" s="138">
        <f>'04'!D919</f>
        <v>0</v>
      </c>
      <c r="K244" s="141">
        <f>'04'!D227</f>
        <v>482.98</v>
      </c>
      <c r="L244" s="175" t="str">
        <f>'04'!$B$7</f>
        <v>04 RECEITA ARRECADADA 2015</v>
      </c>
    </row>
    <row r="245" spans="2:12" ht="15">
      <c r="B245" s="130" t="str">
        <f t="shared" si="6"/>
        <v>P078</v>
      </c>
      <c r="C245" s="133">
        <v>3</v>
      </c>
      <c r="D245" s="129" t="s">
        <v>693</v>
      </c>
      <c r="E245" s="133">
        <f t="shared" si="7"/>
        <v>2015</v>
      </c>
      <c r="F245" s="129" t="s">
        <v>916</v>
      </c>
      <c r="G245" s="134" t="s">
        <v>383</v>
      </c>
      <c r="H245" s="130" t="s">
        <v>1867</v>
      </c>
      <c r="I245" s="140" t="s">
        <v>695</v>
      </c>
      <c r="J245" s="138">
        <f>'04'!D920</f>
        <v>0</v>
      </c>
      <c r="K245" s="141">
        <f>'04'!D228</f>
        <v>7259.17</v>
      </c>
      <c r="L245" s="175" t="str">
        <f>'04'!$B$7</f>
        <v>04 RECEITA ARRECADADA 2015</v>
      </c>
    </row>
    <row r="246" spans="2:12" ht="15">
      <c r="B246" s="130" t="str">
        <f t="shared" si="6"/>
        <v>P078</v>
      </c>
      <c r="C246" s="133">
        <v>3</v>
      </c>
      <c r="D246" s="129" t="s">
        <v>693</v>
      </c>
      <c r="E246" s="133">
        <f t="shared" si="7"/>
        <v>2015</v>
      </c>
      <c r="F246" s="129" t="s">
        <v>917</v>
      </c>
      <c r="G246" s="134" t="s">
        <v>385</v>
      </c>
      <c r="H246" s="130" t="s">
        <v>918</v>
      </c>
      <c r="I246" s="140" t="s">
        <v>695</v>
      </c>
      <c r="J246" s="138">
        <f>'04'!D921</f>
        <v>0</v>
      </c>
      <c r="K246" s="141">
        <f>'04'!D229</f>
        <v>3289131.5900000003</v>
      </c>
      <c r="L246" s="175" t="str">
        <f>'04'!$B$7</f>
        <v>04 RECEITA ARRECADADA 2015</v>
      </c>
    </row>
    <row r="247" spans="2:12" ht="15">
      <c r="B247" s="130" t="str">
        <f t="shared" si="6"/>
        <v>P078</v>
      </c>
      <c r="C247" s="133">
        <v>3</v>
      </c>
      <c r="D247" s="129" t="s">
        <v>693</v>
      </c>
      <c r="E247" s="133">
        <f t="shared" si="7"/>
        <v>2015</v>
      </c>
      <c r="F247" s="129" t="s">
        <v>919</v>
      </c>
      <c r="G247" s="134" t="s">
        <v>386</v>
      </c>
      <c r="H247" s="130" t="s">
        <v>387</v>
      </c>
      <c r="I247" s="140" t="s">
        <v>695</v>
      </c>
      <c r="J247" s="138">
        <f>'04'!D922</f>
        <v>0</v>
      </c>
      <c r="K247" s="141">
        <f>'04'!D230</f>
        <v>3178882.45</v>
      </c>
      <c r="L247" s="175" t="str">
        <f>'04'!$B$7</f>
        <v>04 RECEITA ARRECADADA 2015</v>
      </c>
    </row>
    <row r="248" spans="2:12" ht="15">
      <c r="B248" s="130" t="str">
        <f t="shared" si="6"/>
        <v>P078</v>
      </c>
      <c r="C248" s="133">
        <v>3</v>
      </c>
      <c r="D248" s="129" t="s">
        <v>693</v>
      </c>
      <c r="E248" s="133">
        <f t="shared" si="7"/>
        <v>2015</v>
      </c>
      <c r="F248" s="129" t="s">
        <v>920</v>
      </c>
      <c r="G248" s="134" t="s">
        <v>388</v>
      </c>
      <c r="H248" s="130" t="s">
        <v>389</v>
      </c>
      <c r="I248" s="140" t="s">
        <v>695</v>
      </c>
      <c r="J248" s="138">
        <f>'04'!D923</f>
        <v>0</v>
      </c>
      <c r="K248" s="141">
        <f>'04'!D231</f>
        <v>90951.27</v>
      </c>
      <c r="L248" s="175" t="str">
        <f>'04'!$B$7</f>
        <v>04 RECEITA ARRECADADA 2015</v>
      </c>
    </row>
    <row r="249" spans="2:12" ht="15">
      <c r="B249" s="130" t="str">
        <f t="shared" si="6"/>
        <v>P078</v>
      </c>
      <c r="C249" s="133">
        <v>3</v>
      </c>
      <c r="D249" s="129" t="s">
        <v>693</v>
      </c>
      <c r="E249" s="133">
        <f t="shared" si="7"/>
        <v>2015</v>
      </c>
      <c r="F249" s="129" t="s">
        <v>921</v>
      </c>
      <c r="G249" s="134" t="s">
        <v>390</v>
      </c>
      <c r="H249" s="130" t="s">
        <v>391</v>
      </c>
      <c r="I249" s="140" t="s">
        <v>695</v>
      </c>
      <c r="J249" s="138">
        <f>'04'!D924</f>
        <v>0</v>
      </c>
      <c r="K249" s="141">
        <f>'04'!D232</f>
        <v>19297.87</v>
      </c>
      <c r="L249" s="175" t="str">
        <f>'04'!$B$7</f>
        <v>04 RECEITA ARRECADADA 2015</v>
      </c>
    </row>
    <row r="250" spans="2:12" ht="15">
      <c r="B250" s="130" t="str">
        <f t="shared" si="6"/>
        <v>P078</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P078</v>
      </c>
      <c r="C251" s="133">
        <v>3</v>
      </c>
      <c r="D251" s="129" t="s">
        <v>693</v>
      </c>
      <c r="E251" s="133">
        <f t="shared" si="7"/>
        <v>2015</v>
      </c>
      <c r="F251" s="129" t="s">
        <v>924</v>
      </c>
      <c r="G251" s="134" t="s">
        <v>925</v>
      </c>
      <c r="H251" s="130" t="s">
        <v>49</v>
      </c>
      <c r="I251" s="140" t="s">
        <v>695</v>
      </c>
      <c r="J251" s="138">
        <f>'04'!D926</f>
        <v>0</v>
      </c>
      <c r="K251" s="141">
        <f>'04'!D234</f>
        <v>1324272.97</v>
      </c>
      <c r="L251" s="175" t="str">
        <f>'04'!$B$7</f>
        <v>04 RECEITA ARRECADADA 2015</v>
      </c>
    </row>
    <row r="252" spans="2:12" ht="15">
      <c r="B252" s="130" t="str">
        <f t="shared" si="6"/>
        <v>P078</v>
      </c>
      <c r="C252" s="133">
        <v>3</v>
      </c>
      <c r="D252" s="129" t="s">
        <v>693</v>
      </c>
      <c r="E252" s="133">
        <f t="shared" si="7"/>
        <v>2015</v>
      </c>
      <c r="F252" s="129" t="s">
        <v>926</v>
      </c>
      <c r="G252" s="134" t="s">
        <v>927</v>
      </c>
      <c r="H252" s="130" t="s">
        <v>402</v>
      </c>
      <c r="I252" s="140" t="s">
        <v>695</v>
      </c>
      <c r="J252" s="138">
        <f>'04'!D927</f>
        <v>0</v>
      </c>
      <c r="K252" s="141">
        <f>'04'!D235</f>
        <v>1083746.91</v>
      </c>
      <c r="L252" s="175" t="str">
        <f>'04'!$B$7</f>
        <v>04 RECEITA ARRECADADA 2015</v>
      </c>
    </row>
    <row r="253" spans="2:12" ht="15">
      <c r="B253" s="130" t="str">
        <f t="shared" si="6"/>
        <v>P078</v>
      </c>
      <c r="C253" s="133">
        <v>3</v>
      </c>
      <c r="D253" s="129" t="s">
        <v>693</v>
      </c>
      <c r="E253" s="133">
        <f t="shared" si="7"/>
        <v>2015</v>
      </c>
      <c r="F253" s="129" t="s">
        <v>928</v>
      </c>
      <c r="G253" s="134" t="s">
        <v>929</v>
      </c>
      <c r="H253" s="130" t="s">
        <v>403</v>
      </c>
      <c r="I253" s="140" t="s">
        <v>695</v>
      </c>
      <c r="J253" s="138">
        <f>'04'!D928</f>
        <v>0</v>
      </c>
      <c r="K253" s="141">
        <f>'04'!D236</f>
        <v>240526.06</v>
      </c>
      <c r="L253" s="175" t="str">
        <f>'04'!$B$7</f>
        <v>04 RECEITA ARRECADADA 2015</v>
      </c>
    </row>
    <row r="254" spans="2:12" ht="15">
      <c r="B254" s="130" t="str">
        <f t="shared" si="6"/>
        <v>P078</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P078</v>
      </c>
      <c r="C255" s="133">
        <v>6</v>
      </c>
      <c r="D255" s="129" t="s">
        <v>932</v>
      </c>
      <c r="E255" s="133">
        <f t="shared" si="7"/>
        <v>2015</v>
      </c>
      <c r="F255" s="129" t="s">
        <v>933</v>
      </c>
      <c r="G255" s="134" t="s">
        <v>934</v>
      </c>
      <c r="H255" s="130" t="str">
        <f>'06'!C10</f>
        <v>DESPESA BRUTA COM PESSOAL  </v>
      </c>
      <c r="I255" s="140" t="s">
        <v>695</v>
      </c>
      <c r="J255" s="139">
        <f>'06'!D702</f>
        <v>0</v>
      </c>
      <c r="K255" s="141">
        <f>'06'!D10</f>
        <v>0</v>
      </c>
      <c r="L255" s="175" t="str">
        <f>'06'!$B$6</f>
        <v>06 DEMONSTRATIVO DA DESPESA TOTAL COM PESSOAL</v>
      </c>
    </row>
    <row r="256" spans="2:12" ht="15">
      <c r="B256" s="130" t="str">
        <f t="shared" si="6"/>
        <v>P078</v>
      </c>
      <c r="C256" s="133">
        <v>6</v>
      </c>
      <c r="D256" s="129" t="s">
        <v>932</v>
      </c>
      <c r="E256" s="133">
        <f t="shared" si="7"/>
        <v>2015</v>
      </c>
      <c r="F256" s="129" t="s">
        <v>936</v>
      </c>
      <c r="G256" s="134" t="s">
        <v>937</v>
      </c>
      <c r="H256" s="130" t="str">
        <f>'06'!C11</f>
        <v>Ativo  </v>
      </c>
      <c r="I256" s="140" t="s">
        <v>695</v>
      </c>
      <c r="J256" s="139">
        <f>'06'!D703</f>
        <v>0</v>
      </c>
      <c r="K256" s="141">
        <f>'06'!D11</f>
        <v>0</v>
      </c>
      <c r="L256" s="175" t="str">
        <f>'06'!$B$6</f>
        <v>06 DEMONSTRATIVO DA DESPESA TOTAL COM PESSOAL</v>
      </c>
    </row>
    <row r="257" spans="2:12" ht="15">
      <c r="B257" s="130" t="str">
        <f t="shared" si="6"/>
        <v>P078</v>
      </c>
      <c r="C257" s="133">
        <v>6</v>
      </c>
      <c r="D257" s="129" t="s">
        <v>932</v>
      </c>
      <c r="E257" s="133">
        <f t="shared" si="7"/>
        <v>2015</v>
      </c>
      <c r="F257" s="129" t="s">
        <v>939</v>
      </c>
      <c r="G257" s="134" t="s">
        <v>940</v>
      </c>
      <c r="H257" s="130" t="str">
        <f>'06'!C12</f>
        <v>Contratação por Tempo Determinado</v>
      </c>
      <c r="I257" s="140" t="s">
        <v>695</v>
      </c>
      <c r="J257" s="139">
        <f>'06'!D704</f>
        <v>0</v>
      </c>
      <c r="K257" s="141">
        <f>'06'!D12</f>
        <v>0</v>
      </c>
      <c r="L257" s="175" t="str">
        <f>'06'!$B$6</f>
        <v>06 DEMONSTRATIVO DA DESPESA TOTAL COM PESSOAL</v>
      </c>
    </row>
    <row r="258" spans="2:12" ht="15">
      <c r="B258" s="130" t="str">
        <f t="shared" si="6"/>
        <v>P078</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P078</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0</v>
      </c>
      <c r="L259" s="175" t="str">
        <f>'06'!$B$6</f>
        <v>06 DEMONSTRATIVO DA DESPESA TOTAL COM PESSOAL</v>
      </c>
    </row>
    <row r="260" spans="2:12" ht="15">
      <c r="B260" s="130" t="str">
        <f t="shared" si="6"/>
        <v>P078</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0</v>
      </c>
      <c r="L260" s="175" t="str">
        <f>'06'!$B$6</f>
        <v>06 DEMONSTRATIVO DA DESPESA TOTAL COM PESSOAL</v>
      </c>
    </row>
    <row r="261" spans="2:12" ht="15">
      <c r="B261" s="130" t="str">
        <f t="shared" si="6"/>
        <v>P078</v>
      </c>
      <c r="C261" s="133">
        <v>6</v>
      </c>
      <c r="D261" s="129" t="s">
        <v>932</v>
      </c>
      <c r="E261" s="133">
        <f t="shared" si="7"/>
        <v>2015</v>
      </c>
      <c r="F261" s="129" t="s">
        <v>949</v>
      </c>
      <c r="G261" s="134" t="s">
        <v>950</v>
      </c>
      <c r="H261" s="130" t="str">
        <f>'06'!C16</f>
        <v>Outras Despesas Variáveis - Pessoal Civil </v>
      </c>
      <c r="I261" s="140" t="s">
        <v>695</v>
      </c>
      <c r="J261" s="139">
        <f>'06'!D708</f>
        <v>0</v>
      </c>
      <c r="K261" s="141">
        <f>'06'!D16</f>
        <v>0</v>
      </c>
      <c r="L261" s="175" t="str">
        <f>'06'!$B$6</f>
        <v>06 DEMONSTRATIVO DA DESPESA TOTAL COM PESSOAL</v>
      </c>
    </row>
    <row r="262" spans="2:12" ht="15">
      <c r="B262" s="130" t="str">
        <f t="shared" si="6"/>
        <v>P078</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P078</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0</v>
      </c>
      <c r="L263" s="175" t="str">
        <f>'06'!$B$6</f>
        <v>06 DEMONSTRATIVO DA DESPESA TOTAL COM PESSOAL</v>
      </c>
    </row>
    <row r="264" spans="2:12" ht="15">
      <c r="B264" s="130" t="str">
        <f t="shared" si="8"/>
        <v>P078</v>
      </c>
      <c r="C264" s="133">
        <v>6</v>
      </c>
      <c r="D264" s="129" t="s">
        <v>932</v>
      </c>
      <c r="E264" s="133">
        <f t="shared" si="9"/>
        <v>2015</v>
      </c>
      <c r="F264" s="129" t="s">
        <v>956</v>
      </c>
      <c r="G264" s="134" t="s">
        <v>957</v>
      </c>
      <c r="H264" s="130" t="str">
        <f>'06'!C19</f>
        <v>Despesas de exercícios Anteriores  </v>
      </c>
      <c r="I264" s="140" t="s">
        <v>695</v>
      </c>
      <c r="J264" s="139">
        <f>'06'!D711</f>
        <v>0</v>
      </c>
      <c r="K264" s="141">
        <f>'06'!D19</f>
        <v>0</v>
      </c>
      <c r="L264" s="175" t="str">
        <f>'06'!$B$6</f>
        <v>06 DEMONSTRATIVO DA DESPESA TOTAL COM PESSOAL</v>
      </c>
    </row>
    <row r="265" spans="2:12" ht="15">
      <c r="B265" s="130" t="str">
        <f t="shared" si="8"/>
        <v>P078</v>
      </c>
      <c r="C265" s="133">
        <v>6</v>
      </c>
      <c r="D265" s="129" t="s">
        <v>932</v>
      </c>
      <c r="E265" s="133">
        <f t="shared" si="9"/>
        <v>2015</v>
      </c>
      <c r="F265" s="129" t="s">
        <v>959</v>
      </c>
      <c r="G265" s="134" t="s">
        <v>960</v>
      </c>
      <c r="H265" s="130" t="str">
        <f>'06'!C20</f>
        <v>Outros  </v>
      </c>
      <c r="I265" s="140" t="s">
        <v>695</v>
      </c>
      <c r="J265" s="139">
        <f>'06'!D712</f>
        <v>0</v>
      </c>
      <c r="K265" s="141">
        <f>'06'!D20</f>
        <v>0</v>
      </c>
      <c r="L265" s="175" t="str">
        <f>'06'!$B$6</f>
        <v>06 DEMONSTRATIVO DA DESPESA TOTAL COM PESSOAL</v>
      </c>
    </row>
    <row r="266" spans="2:12" ht="15">
      <c r="B266" s="130" t="str">
        <f t="shared" si="8"/>
        <v>P078</v>
      </c>
      <c r="C266" s="133">
        <v>6</v>
      </c>
      <c r="D266" s="129" t="s">
        <v>932</v>
      </c>
      <c r="E266" s="133">
        <f t="shared" si="9"/>
        <v>2015</v>
      </c>
      <c r="F266" s="129" t="s">
        <v>962</v>
      </c>
      <c r="G266" s="134" t="s">
        <v>963</v>
      </c>
      <c r="I266" s="140" t="s">
        <v>695</v>
      </c>
      <c r="J266" s="139">
        <f>'06'!D713</f>
        <v>0</v>
      </c>
      <c r="K266" s="141">
        <f>'06'!D21</f>
        <v>0</v>
      </c>
      <c r="L266" s="175" t="str">
        <f>'06'!$B$6</f>
        <v>06 DEMONSTRATIVO DA DESPESA TOTAL COM PESSOAL</v>
      </c>
    </row>
    <row r="267" spans="2:12" ht="15">
      <c r="B267" s="130" t="str">
        <f t="shared" si="8"/>
        <v>P078</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P078</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P078</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P078</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P078</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P078</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P078</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P078</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P078</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P078</v>
      </c>
      <c r="C276" s="133">
        <v>6</v>
      </c>
      <c r="D276" s="129" t="s">
        <v>932</v>
      </c>
      <c r="E276" s="133">
        <f t="shared" si="9"/>
        <v>2015</v>
      </c>
      <c r="F276" s="129" t="s">
        <v>982</v>
      </c>
      <c r="G276" s="134" t="s">
        <v>983</v>
      </c>
      <c r="H276" s="130" t="str">
        <f>'06'!C31</f>
        <v>Inativo e Pensionista  </v>
      </c>
      <c r="I276" s="140" t="s">
        <v>695</v>
      </c>
      <c r="J276" s="139">
        <f>'06'!D723</f>
        <v>0</v>
      </c>
      <c r="K276" s="141">
        <f>'06'!D31</f>
        <v>0</v>
      </c>
      <c r="L276" s="175" t="str">
        <f>'06'!$B$6</f>
        <v>06 DEMONSTRATIVO DA DESPESA TOTAL COM PESSOAL</v>
      </c>
    </row>
    <row r="277" spans="2:12" ht="15">
      <c r="B277" s="130" t="str">
        <f t="shared" si="8"/>
        <v>P078</v>
      </c>
      <c r="C277" s="133">
        <v>6</v>
      </c>
      <c r="D277" s="129" t="s">
        <v>932</v>
      </c>
      <c r="E277" s="133">
        <f t="shared" si="9"/>
        <v>2015</v>
      </c>
      <c r="F277" s="129" t="s">
        <v>985</v>
      </c>
      <c r="G277" s="134" t="s">
        <v>986</v>
      </c>
      <c r="H277" s="130" t="str">
        <f>'06'!C32</f>
        <v>Aposentadoria e Reforma</v>
      </c>
      <c r="I277" s="140" t="s">
        <v>695</v>
      </c>
      <c r="J277" s="139">
        <f>'06'!D724</f>
        <v>0</v>
      </c>
      <c r="K277" s="141">
        <f>'06'!D32</f>
        <v>0</v>
      </c>
      <c r="L277" s="175" t="str">
        <f>'06'!$B$6</f>
        <v>06 DEMONSTRATIVO DA DESPESA TOTAL COM PESSOAL</v>
      </c>
    </row>
    <row r="278" spans="2:12" ht="15">
      <c r="B278" s="130" t="str">
        <f t="shared" si="8"/>
        <v>P078</v>
      </c>
      <c r="C278" s="133">
        <v>6</v>
      </c>
      <c r="D278" s="129" t="s">
        <v>932</v>
      </c>
      <c r="E278" s="133">
        <f t="shared" si="9"/>
        <v>2015</v>
      </c>
      <c r="F278" s="129" t="s">
        <v>988</v>
      </c>
      <c r="G278" s="134" t="s">
        <v>989</v>
      </c>
      <c r="H278" s="130" t="str">
        <f>'06'!C33</f>
        <v>Pensões</v>
      </c>
      <c r="I278" s="140" t="s">
        <v>695</v>
      </c>
      <c r="J278" s="139">
        <f>'06'!D725</f>
        <v>0</v>
      </c>
      <c r="K278" s="141">
        <f>'06'!D33</f>
        <v>0</v>
      </c>
      <c r="L278" s="175" t="str">
        <f>'06'!$B$6</f>
        <v>06 DEMONSTRATIVO DA DESPESA TOTAL COM PESSOAL</v>
      </c>
    </row>
    <row r="279" spans="2:12" ht="15">
      <c r="B279" s="130" t="str">
        <f t="shared" si="8"/>
        <v>P078</v>
      </c>
      <c r="C279" s="133">
        <v>6</v>
      </c>
      <c r="D279" s="129" t="s">
        <v>932</v>
      </c>
      <c r="E279" s="133">
        <f t="shared" si="9"/>
        <v>2015</v>
      </c>
      <c r="F279" s="129" t="s">
        <v>990</v>
      </c>
      <c r="G279" s="134" t="s">
        <v>991</v>
      </c>
      <c r="H279" s="130" t="str">
        <f>'06'!C34</f>
        <v>Outros Benefícios Previdenciários</v>
      </c>
      <c r="I279" s="140" t="s">
        <v>695</v>
      </c>
      <c r="J279" s="139">
        <f>'06'!D726</f>
        <v>0</v>
      </c>
      <c r="K279" s="141">
        <f>'06'!D34</f>
        <v>0</v>
      </c>
      <c r="L279" s="175" t="str">
        <f>'06'!$B$6</f>
        <v>06 DEMONSTRATIVO DA DESPESA TOTAL COM PESSOAL</v>
      </c>
    </row>
    <row r="280" spans="2:12" ht="15">
      <c r="B280" s="130" t="str">
        <f t="shared" si="8"/>
        <v>P078</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P078</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P078</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P078</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P078</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P078</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P078</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P078</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P078</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P078</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P078</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P078</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P078</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P078</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P078</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P078</v>
      </c>
      <c r="C295" s="133">
        <v>6</v>
      </c>
      <c r="D295" s="129" t="s">
        <v>932</v>
      </c>
      <c r="E295" s="133">
        <f t="shared" si="9"/>
        <v>2015</v>
      </c>
      <c r="F295" s="129" t="s">
        <v>1026</v>
      </c>
      <c r="G295" s="134" t="s">
        <v>1027</v>
      </c>
      <c r="H295" s="130" t="str">
        <f>'06'!C50</f>
        <v>DEDUÇÕES (§ 1º do art. 19 da LRF) </v>
      </c>
      <c r="I295" s="140" t="s">
        <v>695</v>
      </c>
      <c r="J295" s="139">
        <f>'06'!D742</f>
        <v>0</v>
      </c>
      <c r="K295" s="141">
        <f>'06'!D50</f>
        <v>0</v>
      </c>
      <c r="L295" s="175" t="str">
        <f>'06'!$B$6</f>
        <v>06 DEMONSTRATIVO DA DESPESA TOTAL COM PESSOAL</v>
      </c>
    </row>
    <row r="296" spans="2:12" ht="15">
      <c r="B296" s="130" t="str">
        <f t="shared" si="8"/>
        <v>P078</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P078</v>
      </c>
      <c r="C297" s="133">
        <v>6</v>
      </c>
      <c r="D297" s="129" t="s">
        <v>932</v>
      </c>
      <c r="E297" s="133">
        <f t="shared" si="9"/>
        <v>2015</v>
      </c>
      <c r="F297" s="129" t="s">
        <v>1031</v>
      </c>
      <c r="G297" s="134" t="s">
        <v>1032</v>
      </c>
      <c r="H297" s="130" t="str">
        <f>'06'!C52</f>
        <v>Decorrentes de Decisão Judicial </v>
      </c>
      <c r="I297" s="140" t="s">
        <v>695</v>
      </c>
      <c r="J297" s="139">
        <f>'06'!D744</f>
        <v>0</v>
      </c>
      <c r="K297" s="141">
        <f>'06'!D52</f>
        <v>0</v>
      </c>
      <c r="L297" s="175" t="str">
        <f>'06'!$B$6</f>
        <v>06 DEMONSTRATIVO DA DESPESA TOTAL COM PESSOAL</v>
      </c>
    </row>
    <row r="298" spans="2:12" ht="15">
      <c r="B298" s="130" t="str">
        <f t="shared" si="8"/>
        <v>P078</v>
      </c>
      <c r="C298" s="133">
        <v>6</v>
      </c>
      <c r="D298" s="129" t="s">
        <v>932</v>
      </c>
      <c r="E298" s="133">
        <f t="shared" si="9"/>
        <v>2015</v>
      </c>
      <c r="F298" s="129" t="s">
        <v>1034</v>
      </c>
      <c r="G298" s="134" t="s">
        <v>1035</v>
      </c>
      <c r="H298" s="130" t="str">
        <f>'06'!C53</f>
        <v>Despesas de exercícios anteriores</v>
      </c>
      <c r="I298" s="140" t="s">
        <v>695</v>
      </c>
      <c r="J298" s="139">
        <f>'06'!D745</f>
        <v>0</v>
      </c>
      <c r="K298" s="141">
        <f>'06'!D53</f>
        <v>0</v>
      </c>
      <c r="L298" s="175" t="str">
        <f>'06'!$B$6</f>
        <v>06 DEMONSTRATIVO DA DESPESA TOTAL COM PESSOAL</v>
      </c>
    </row>
    <row r="299" spans="2:12" ht="15">
      <c r="B299" s="130" t="str">
        <f t="shared" si="8"/>
        <v>P078</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0</v>
      </c>
      <c r="L299" s="175" t="str">
        <f>'06'!$B$6</f>
        <v>06 DEMONSTRATIVO DA DESPESA TOTAL COM PESSOAL</v>
      </c>
    </row>
    <row r="300" spans="2:12" ht="15">
      <c r="B300" s="130" t="str">
        <f t="shared" si="8"/>
        <v>P078</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P078</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P078</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P078</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P078</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P078</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P078</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P078</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P078</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P078</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P078</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P078</v>
      </c>
      <c r="C311" s="133">
        <v>6</v>
      </c>
      <c r="D311" s="129" t="s">
        <v>932</v>
      </c>
      <c r="E311" s="133">
        <f t="shared" si="9"/>
        <v>2015</v>
      </c>
      <c r="F311" s="129" t="s">
        <v>1062</v>
      </c>
      <c r="G311" s="134" t="s">
        <v>1063</v>
      </c>
      <c r="H311" s="130" t="str">
        <f>'06'!C66</f>
        <v>DESPESA LÍQUIDA COM PESSOAL - DTP = (1-2) </v>
      </c>
      <c r="I311" s="140" t="s">
        <v>695</v>
      </c>
      <c r="J311" s="139">
        <f>'06'!D758</f>
        <v>0</v>
      </c>
      <c r="K311" s="141">
        <f>'06'!D66</f>
        <v>0</v>
      </c>
      <c r="L311" s="175" t="str">
        <f>'06'!$B$6</f>
        <v>06 DEMONSTRATIVO DA DESPESA TOTAL COM PESSOAL</v>
      </c>
    </row>
    <row r="312" spans="2:12" ht="15">
      <c r="B312" s="130" t="str">
        <f t="shared" si="8"/>
        <v>P078</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P078</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P078</v>
      </c>
      <c r="C314" s="133">
        <v>6</v>
      </c>
      <c r="D314" s="129" t="s">
        <v>1070</v>
      </c>
      <c r="E314" s="133">
        <f t="shared" si="9"/>
        <v>2015</v>
      </c>
      <c r="F314" s="129" t="s">
        <v>1071</v>
      </c>
      <c r="G314" s="134" t="s">
        <v>1072</v>
      </c>
      <c r="H314" s="130" t="s">
        <v>105</v>
      </c>
      <c r="I314" s="140" t="s">
        <v>655</v>
      </c>
      <c r="J314" s="135">
        <f>'06'!C713</f>
        <v>0</v>
      </c>
      <c r="K314" s="129">
        <f>PROPER('06'!C21)</f>
      </c>
      <c r="L314" s="175" t="str">
        <f>'06'!$B$6</f>
        <v>06 DEMONSTRATIVO DA DESPESA TOTAL COM PESSOAL</v>
      </c>
    </row>
    <row r="315" spans="2:12" ht="15">
      <c r="B315" s="130" t="str">
        <f t="shared" si="8"/>
        <v>P078</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P078</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P078</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P078</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P078</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P078</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P078</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P078</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P078</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P078</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P078</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P078</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P078</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P078</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P078</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P078</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P078</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P078</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P078</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P078</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P078</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P078</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P078</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P078</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P078</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P078</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P078</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P078</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P078</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P078</v>
      </c>
      <c r="C344" s="133">
        <v>8</v>
      </c>
      <c r="D344" s="129" t="s">
        <v>1131</v>
      </c>
      <c r="E344" s="133">
        <f t="shared" si="11"/>
        <v>2015</v>
      </c>
      <c r="F344" s="129" t="s">
        <v>1132</v>
      </c>
      <c r="G344" s="134" t="s">
        <v>934</v>
      </c>
      <c r="H344" s="130" t="s">
        <v>1133</v>
      </c>
      <c r="I344" s="140" t="s">
        <v>695</v>
      </c>
      <c r="J344" s="138">
        <f>'12'!D702</f>
        <v>0</v>
      </c>
      <c r="K344" s="141">
        <f>'12'!D10</f>
        <v>0</v>
      </c>
      <c r="L344" s="175" t="str">
        <f>'12'!$B$6</f>
        <v>12 DEMONSTRATIVO DA DÍVIDA CONSOLIDADA LÍQUIDA  -  RGF, ANEXO II (LRF, ART. 55, INCISO I, ALÍNEA "B")</v>
      </c>
      <c r="M344" s="180"/>
    </row>
    <row r="345" spans="2:13" ht="15">
      <c r="B345" s="130" t="str">
        <f t="shared" si="10"/>
        <v>P078</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P078</v>
      </c>
      <c r="C346" s="133">
        <v>8</v>
      </c>
      <c r="D346" s="129" t="s">
        <v>1131</v>
      </c>
      <c r="E346" s="133">
        <f t="shared" si="11"/>
        <v>2015</v>
      </c>
      <c r="F346" s="129" t="s">
        <v>1136</v>
      </c>
      <c r="G346" s="134" t="s">
        <v>983</v>
      </c>
      <c r="H346" s="130" t="s">
        <v>1137</v>
      </c>
      <c r="I346" s="140" t="s">
        <v>695</v>
      </c>
      <c r="J346" s="138">
        <f>'12'!D704</f>
        <v>0</v>
      </c>
      <c r="K346" s="141">
        <f>'12'!D12</f>
        <v>0</v>
      </c>
      <c r="L346" s="175" t="str">
        <f>'12'!$B$6</f>
        <v>12 DEMONSTRATIVO DA DÍVIDA CONSOLIDADA LÍQUIDA  -  RGF, ANEXO II (LRF, ART. 55, INCISO I, ALÍNEA "B")</v>
      </c>
      <c r="M346" s="180"/>
    </row>
    <row r="347" spans="2:13" ht="15">
      <c r="B347" s="130" t="str">
        <f t="shared" si="10"/>
        <v>P078</v>
      </c>
      <c r="C347" s="133">
        <v>8</v>
      </c>
      <c r="D347" s="129" t="s">
        <v>1131</v>
      </c>
      <c r="E347" s="133">
        <f t="shared" si="11"/>
        <v>2015</v>
      </c>
      <c r="F347" s="129" t="s">
        <v>1140</v>
      </c>
      <c r="G347" s="134" t="s">
        <v>986</v>
      </c>
      <c r="H347" s="130" t="s">
        <v>1141</v>
      </c>
      <c r="I347" s="140" t="s">
        <v>695</v>
      </c>
      <c r="J347" s="138">
        <f>'12'!D705</f>
        <v>0</v>
      </c>
      <c r="K347" s="141">
        <f>'12'!D13</f>
        <v>0</v>
      </c>
      <c r="L347" s="175" t="str">
        <f>'12'!$B$6</f>
        <v>12 DEMONSTRATIVO DA DÍVIDA CONSOLIDADA LÍQUIDA  -  RGF, ANEXO II (LRF, ART. 55, INCISO I, ALÍNEA "B")</v>
      </c>
      <c r="M347" s="180"/>
    </row>
    <row r="348" spans="2:13" ht="15">
      <c r="B348" s="130" t="str">
        <f t="shared" si="10"/>
        <v>P078</v>
      </c>
      <c r="C348" s="133">
        <v>8</v>
      </c>
      <c r="D348" s="129" t="s">
        <v>1131</v>
      </c>
      <c r="E348" s="133">
        <f t="shared" si="11"/>
        <v>2015</v>
      </c>
      <c r="F348" s="129" t="s">
        <v>1142</v>
      </c>
      <c r="G348" s="134" t="s">
        <v>989</v>
      </c>
      <c r="H348" s="130" t="s">
        <v>1143</v>
      </c>
      <c r="I348" s="140" t="s">
        <v>695</v>
      </c>
      <c r="J348" s="138">
        <f>'12'!D706</f>
        <v>0</v>
      </c>
      <c r="K348" s="141">
        <f>'12'!D14</f>
        <v>0</v>
      </c>
      <c r="L348" s="175" t="str">
        <f>'12'!$B$6</f>
        <v>12 DEMONSTRATIVO DA DÍVIDA CONSOLIDADA LÍQUIDA  -  RGF, ANEXO II (LRF, ART. 55, INCISO I, ALÍNEA "B")</v>
      </c>
      <c r="M348" s="180"/>
    </row>
    <row r="349" spans="2:13" ht="15">
      <c r="B349" s="130" t="str">
        <f t="shared" si="10"/>
        <v>P078</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P078</v>
      </c>
      <c r="C350" s="133">
        <v>8</v>
      </c>
      <c r="D350" s="129" t="s">
        <v>1131</v>
      </c>
      <c r="E350" s="133">
        <f t="shared" si="11"/>
        <v>2015</v>
      </c>
      <c r="F350" s="129" t="s">
        <v>1146</v>
      </c>
      <c r="G350" s="134" t="s">
        <v>993</v>
      </c>
      <c r="H350" s="130" t="s">
        <v>1147</v>
      </c>
      <c r="I350" s="140" t="s">
        <v>695</v>
      </c>
      <c r="J350" s="138">
        <f>'12'!D708</f>
        <v>0</v>
      </c>
      <c r="K350" s="141">
        <f>'12'!D16</f>
        <v>0</v>
      </c>
      <c r="L350" s="175" t="str">
        <f>'12'!$B$6</f>
        <v>12 DEMONSTRATIVO DA DÍVIDA CONSOLIDADA LÍQUIDA  -  RGF, ANEXO II (LRF, ART. 55, INCISO I, ALÍNEA "B")</v>
      </c>
      <c r="M350" s="180"/>
    </row>
    <row r="351" spans="2:13" ht="15">
      <c r="B351" s="130" t="str">
        <f t="shared" si="10"/>
        <v>P078</v>
      </c>
      <c r="C351" s="133">
        <v>8</v>
      </c>
      <c r="D351" s="129" t="s">
        <v>1131</v>
      </c>
      <c r="E351" s="133">
        <f t="shared" si="11"/>
        <v>2015</v>
      </c>
      <c r="F351" s="129" t="s">
        <v>1628</v>
      </c>
      <c r="G351" s="134" t="s">
        <v>995</v>
      </c>
      <c r="H351" s="130" t="s">
        <v>1626</v>
      </c>
      <c r="I351" s="140" t="s">
        <v>695</v>
      </c>
      <c r="J351" s="138">
        <f>'12'!D709</f>
        <v>0</v>
      </c>
      <c r="K351" s="141">
        <f>'12'!D17</f>
        <v>0</v>
      </c>
      <c r="L351" s="175" t="str">
        <f>'12'!$B$6</f>
        <v>12 DEMONSTRATIVO DA DÍVIDA CONSOLIDADA LÍQUIDA  -  RGF, ANEXO II (LRF, ART. 55, INCISO I, ALÍNEA "B")</v>
      </c>
      <c r="M351" s="180"/>
    </row>
    <row r="352" spans="2:13" ht="15">
      <c r="B352" s="130" t="str">
        <f t="shared" si="10"/>
        <v>P078</v>
      </c>
      <c r="C352" s="133">
        <v>8</v>
      </c>
      <c r="D352" s="129" t="s">
        <v>1131</v>
      </c>
      <c r="E352" s="133">
        <f t="shared" si="11"/>
        <v>2015</v>
      </c>
      <c r="F352" s="129" t="s">
        <v>1138</v>
      </c>
      <c r="G352" s="134" t="s">
        <v>1024</v>
      </c>
      <c r="H352" s="130" t="s">
        <v>1139</v>
      </c>
      <c r="I352" s="140"/>
      <c r="J352" s="138">
        <f>'12'!D710</f>
        <v>0</v>
      </c>
      <c r="K352" s="141">
        <f>'12'!D18</f>
        <v>0</v>
      </c>
      <c r="L352" s="175" t="str">
        <f>'12'!$B$6</f>
        <v>12 DEMONSTRATIVO DA DÍVIDA CONSOLIDADA LÍQUIDA  -  RGF, ANEXO II (LRF, ART. 55, INCISO I, ALÍNEA "B")</v>
      </c>
      <c r="M352" s="180"/>
    </row>
    <row r="353" spans="2:13" ht="15">
      <c r="B353" s="130" t="str">
        <f t="shared" si="10"/>
        <v>P078</v>
      </c>
      <c r="C353" s="133">
        <v>8</v>
      </c>
      <c r="D353" s="129" t="s">
        <v>1131</v>
      </c>
      <c r="E353" s="133">
        <f t="shared" si="11"/>
        <v>2015</v>
      </c>
      <c r="F353" s="129" t="s">
        <v>1148</v>
      </c>
      <c r="G353" s="134" t="s">
        <v>1202</v>
      </c>
      <c r="H353" s="130" t="s">
        <v>1149</v>
      </c>
      <c r="I353" s="140" t="s">
        <v>695</v>
      </c>
      <c r="J353" s="138">
        <f>'12'!D711</f>
        <v>0</v>
      </c>
      <c r="K353" s="141">
        <f>'12'!D19</f>
        <v>0</v>
      </c>
      <c r="L353" s="175" t="str">
        <f>'12'!$B$6</f>
        <v>12 DEMONSTRATIVO DA DÍVIDA CONSOLIDADA LÍQUIDA  -  RGF, ANEXO II (LRF, ART. 55, INCISO I, ALÍNEA "B")</v>
      </c>
      <c r="M353" s="180"/>
    </row>
    <row r="354" spans="2:13" ht="15">
      <c r="B354" s="130" t="str">
        <f t="shared" si="10"/>
        <v>P078</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P078</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P078</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P078</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P078</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P078</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P078</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P078</v>
      </c>
      <c r="C361" s="133">
        <v>8</v>
      </c>
      <c r="D361" s="129" t="s">
        <v>1131</v>
      </c>
      <c r="E361" s="133">
        <f t="shared" si="11"/>
        <v>2015</v>
      </c>
      <c r="F361" s="129" t="s">
        <v>1159</v>
      </c>
      <c r="G361" s="134" t="s">
        <v>1065</v>
      </c>
      <c r="H361" s="130" t="s">
        <v>1160</v>
      </c>
      <c r="I361" s="140" t="s">
        <v>695</v>
      </c>
      <c r="J361" s="138">
        <f>'12'!D712</f>
        <v>0</v>
      </c>
      <c r="K361" s="141">
        <f>'12'!D20</f>
        <v>0</v>
      </c>
      <c r="L361" s="175" t="str">
        <f>'12'!$B$6</f>
        <v>12 DEMONSTRATIVO DA DÍVIDA CONSOLIDADA LÍQUIDA  -  RGF, ANEXO II (LRF, ART. 55, INCISO I, ALÍNEA "B")</v>
      </c>
      <c r="M361" s="180"/>
    </row>
    <row r="362" spans="2:13" ht="15">
      <c r="B362" s="130" t="str">
        <f t="shared" si="10"/>
        <v>P078</v>
      </c>
      <c r="C362" s="133">
        <v>8</v>
      </c>
      <c r="D362" s="129" t="s">
        <v>1131</v>
      </c>
      <c r="E362" s="133">
        <f t="shared" si="11"/>
        <v>2015</v>
      </c>
      <c r="F362" s="129" t="s">
        <v>1161</v>
      </c>
      <c r="G362" s="134" t="s">
        <v>1162</v>
      </c>
      <c r="H362" s="130" t="s">
        <v>1163</v>
      </c>
      <c r="I362" s="140" t="s">
        <v>695</v>
      </c>
      <c r="J362" s="138">
        <f>'12'!D713</f>
        <v>0</v>
      </c>
      <c r="K362" s="141">
        <f>'12'!D21</f>
        <v>0</v>
      </c>
      <c r="L362" s="175" t="str">
        <f>'12'!$B$6</f>
        <v>12 DEMONSTRATIVO DA DÍVIDA CONSOLIDADA LÍQUIDA  -  RGF, ANEXO II (LRF, ART. 55, INCISO I, ALÍNEA "B")</v>
      </c>
      <c r="M362" s="180"/>
    </row>
    <row r="363" spans="2:13" ht="15">
      <c r="B363" s="130" t="str">
        <f t="shared" si="10"/>
        <v>P078</v>
      </c>
      <c r="C363" s="133">
        <v>8</v>
      </c>
      <c r="D363" s="129" t="s">
        <v>1131</v>
      </c>
      <c r="E363" s="133">
        <f t="shared" si="11"/>
        <v>2015</v>
      </c>
      <c r="F363" s="129" t="s">
        <v>1164</v>
      </c>
      <c r="G363" s="134" t="s">
        <v>1165</v>
      </c>
      <c r="H363" s="130" t="s">
        <v>1166</v>
      </c>
      <c r="I363" s="140" t="s">
        <v>695</v>
      </c>
      <c r="J363" s="138">
        <f>'12'!D714</f>
        <v>0</v>
      </c>
      <c r="K363" s="141">
        <f>'12'!D22</f>
        <v>0</v>
      </c>
      <c r="L363" s="175" t="str">
        <f>'12'!$B$6</f>
        <v>12 DEMONSTRATIVO DA DÍVIDA CONSOLIDADA LÍQUIDA  -  RGF, ANEXO II (LRF, ART. 55, INCISO I, ALÍNEA "B")</v>
      </c>
      <c r="M363" s="180"/>
    </row>
    <row r="364" spans="2:13" ht="15">
      <c r="B364" s="130" t="str">
        <f t="shared" si="10"/>
        <v>P078</v>
      </c>
      <c r="C364" s="133">
        <v>8</v>
      </c>
      <c r="D364" s="129" t="s">
        <v>1131</v>
      </c>
      <c r="E364" s="133">
        <f t="shared" si="11"/>
        <v>2015</v>
      </c>
      <c r="F364" s="129" t="s">
        <v>1167</v>
      </c>
      <c r="G364" s="134" t="s">
        <v>1168</v>
      </c>
      <c r="H364" s="130" t="s">
        <v>1898</v>
      </c>
      <c r="I364" s="140" t="s">
        <v>695</v>
      </c>
      <c r="J364" s="138">
        <f>'12'!D715</f>
        <v>0</v>
      </c>
      <c r="K364" s="141">
        <f>'12'!D23</f>
        <v>0</v>
      </c>
      <c r="L364" s="175" t="str">
        <f>'12'!$B$6</f>
        <v>12 DEMONSTRATIVO DA DÍVIDA CONSOLIDADA LÍQUIDA  -  RGF, ANEXO II (LRF, ART. 55, INCISO I, ALÍNEA "B")</v>
      </c>
      <c r="M364" s="181"/>
    </row>
    <row r="365" spans="2:13" ht="15">
      <c r="B365" s="130" t="str">
        <f t="shared" si="10"/>
        <v>P078</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P078</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P078</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P078</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P078</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P078</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P078</v>
      </c>
      <c r="C371" s="133">
        <v>11</v>
      </c>
      <c r="D371" s="129" t="s">
        <v>1181</v>
      </c>
      <c r="E371" s="133">
        <f t="shared" si="11"/>
        <v>2015</v>
      </c>
      <c r="F371" s="129" t="s">
        <v>1182</v>
      </c>
      <c r="G371" s="134" t="s">
        <v>934</v>
      </c>
      <c r="H371" s="130" t="s">
        <v>1183</v>
      </c>
      <c r="I371" s="140" t="s">
        <v>695</v>
      </c>
      <c r="J371" s="139">
        <f>'07'!D702</f>
        <v>0</v>
      </c>
      <c r="K371" s="141">
        <f>'07'!D10</f>
        <v>0</v>
      </c>
      <c r="L371" s="175" t="str">
        <f>'07'!$B$6</f>
        <v>07 DEMONSTRATIVO DAS DESPESAS COM AÇÕES TÍPICAS DE MANUTENÇÃO E DESENVOLVIMENTO DO ENSINO</v>
      </c>
    </row>
    <row r="372" spans="2:12" ht="15">
      <c r="B372" s="130" t="str">
        <f t="shared" si="10"/>
        <v>P078</v>
      </c>
      <c r="C372" s="133">
        <v>11</v>
      </c>
      <c r="D372" s="129" t="s">
        <v>1181</v>
      </c>
      <c r="E372" s="133">
        <f t="shared" si="11"/>
        <v>2015</v>
      </c>
      <c r="F372" s="129" t="s">
        <v>1184</v>
      </c>
      <c r="G372" s="134" t="s">
        <v>937</v>
      </c>
      <c r="H372" s="130" t="s">
        <v>121</v>
      </c>
      <c r="I372" s="140" t="s">
        <v>695</v>
      </c>
      <c r="J372" s="139">
        <f>'07'!D703</f>
        <v>0</v>
      </c>
      <c r="K372" s="141">
        <f>'07'!D11</f>
        <v>0</v>
      </c>
      <c r="L372" s="175" t="str">
        <f>'07'!$B$6</f>
        <v>07 DEMONSTRATIVO DAS DESPESAS COM AÇÕES TÍPICAS DE MANUTENÇÃO E DESENVOLVIMENTO DO ENSINO</v>
      </c>
    </row>
    <row r="373" spans="2:12" ht="15">
      <c r="B373" s="130" t="str">
        <f t="shared" si="10"/>
        <v>P078</v>
      </c>
      <c r="C373" s="133">
        <v>11</v>
      </c>
      <c r="D373" s="129" t="s">
        <v>1181</v>
      </c>
      <c r="E373" s="133">
        <f t="shared" si="11"/>
        <v>2015</v>
      </c>
      <c r="F373" s="129" t="s">
        <v>1185</v>
      </c>
      <c r="G373" s="134" t="s">
        <v>1186</v>
      </c>
      <c r="H373" s="130" t="s">
        <v>1187</v>
      </c>
      <c r="I373" s="140" t="s">
        <v>695</v>
      </c>
      <c r="J373" s="139">
        <f>'07'!D704</f>
        <v>0</v>
      </c>
      <c r="K373" s="141">
        <f>'07'!D12</f>
        <v>0</v>
      </c>
      <c r="L373" s="175" t="str">
        <f>'07'!$B$6</f>
        <v>07 DEMONSTRATIVO DAS DESPESAS COM AÇÕES TÍPICAS DE MANUTENÇÃO E DESENVOLVIMENTO DO ENSINO</v>
      </c>
    </row>
    <row r="374" spans="2:12" ht="15">
      <c r="B374" s="130" t="str">
        <f t="shared" si="10"/>
        <v>P078</v>
      </c>
      <c r="C374" s="133">
        <v>11</v>
      </c>
      <c r="D374" s="129" t="s">
        <v>1181</v>
      </c>
      <c r="E374" s="133">
        <f t="shared" si="11"/>
        <v>2015</v>
      </c>
      <c r="F374" s="129" t="s">
        <v>1188</v>
      </c>
      <c r="G374" s="134" t="s">
        <v>942</v>
      </c>
      <c r="H374" s="130" t="s">
        <v>1189</v>
      </c>
      <c r="I374" s="140" t="s">
        <v>695</v>
      </c>
      <c r="J374" s="139">
        <f>'07'!D705</f>
        <v>0</v>
      </c>
      <c r="K374" s="141">
        <f>'07'!D13</f>
        <v>0</v>
      </c>
      <c r="L374" s="175" t="str">
        <f>'07'!$B$6</f>
        <v>07 DEMONSTRATIVO DAS DESPESAS COM AÇÕES TÍPICAS DE MANUTENÇÃO E DESENVOLVIMENTO DO ENSINO</v>
      </c>
    </row>
    <row r="375" spans="2:12" ht="15">
      <c r="B375" s="130" t="str">
        <f t="shared" si="10"/>
        <v>P078</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P078</v>
      </c>
      <c r="C376" s="133">
        <v>11</v>
      </c>
      <c r="D376" s="129" t="s">
        <v>1181</v>
      </c>
      <c r="E376" s="133">
        <f t="shared" si="11"/>
        <v>2015</v>
      </c>
      <c r="F376" s="129" t="s">
        <v>1192</v>
      </c>
      <c r="G376" s="134" t="s">
        <v>983</v>
      </c>
      <c r="H376" s="130" t="s">
        <v>120</v>
      </c>
      <c r="I376" s="140" t="s">
        <v>695</v>
      </c>
      <c r="J376" s="139">
        <f>'07'!D707</f>
        <v>0</v>
      </c>
      <c r="K376" s="141">
        <f>'07'!D15</f>
        <v>0</v>
      </c>
      <c r="L376" s="175" t="str">
        <f>'07'!$B$6</f>
        <v>07 DEMONSTRATIVO DAS DESPESAS COM AÇÕES TÍPICAS DE MANUTENÇÃO E DESENVOLVIMENTO DO ENSINO</v>
      </c>
    </row>
    <row r="377" spans="2:12" ht="15">
      <c r="B377" s="130" t="str">
        <f t="shared" si="10"/>
        <v>P078</v>
      </c>
      <c r="C377" s="133">
        <v>11</v>
      </c>
      <c r="D377" s="129" t="s">
        <v>1181</v>
      </c>
      <c r="E377" s="133">
        <f t="shared" si="11"/>
        <v>2015</v>
      </c>
      <c r="F377" s="129" t="s">
        <v>1193</v>
      </c>
      <c r="G377" s="134" t="s">
        <v>986</v>
      </c>
      <c r="H377" s="130" t="s">
        <v>1194</v>
      </c>
      <c r="I377" s="140" t="s">
        <v>695</v>
      </c>
      <c r="J377" s="139">
        <f>'07'!D708</f>
        <v>0</v>
      </c>
      <c r="K377" s="141">
        <f>'07'!D16</f>
        <v>0</v>
      </c>
      <c r="L377" s="175" t="str">
        <f>'07'!$B$6</f>
        <v>07 DEMONSTRATIVO DAS DESPESAS COM AÇÕES TÍPICAS DE MANUTENÇÃO E DESENVOLVIMENTO DO ENSINO</v>
      </c>
    </row>
    <row r="378" spans="2:12" ht="15">
      <c r="B378" s="130" t="str">
        <f t="shared" si="10"/>
        <v>P078</v>
      </c>
      <c r="C378" s="133">
        <v>11</v>
      </c>
      <c r="D378" s="129" t="s">
        <v>1181</v>
      </c>
      <c r="E378" s="133">
        <f t="shared" si="11"/>
        <v>2015</v>
      </c>
      <c r="F378" s="129" t="s">
        <v>1195</v>
      </c>
      <c r="G378" s="134" t="s">
        <v>989</v>
      </c>
      <c r="H378" s="130" t="s">
        <v>1196</v>
      </c>
      <c r="I378" s="140" t="s">
        <v>695</v>
      </c>
      <c r="J378" s="139">
        <f>'07'!D709</f>
        <v>0</v>
      </c>
      <c r="K378" s="141">
        <f>'07'!D17</f>
        <v>0</v>
      </c>
      <c r="L378" s="175" t="str">
        <f>'07'!$B$6</f>
        <v>07 DEMONSTRATIVO DAS DESPESAS COM AÇÕES TÍPICAS DE MANUTENÇÃO E DESENVOLVIMENTO DO ENSINO</v>
      </c>
    </row>
    <row r="379" spans="2:12" ht="15">
      <c r="B379" s="130" t="str">
        <f t="shared" si="10"/>
        <v>P078</v>
      </c>
      <c r="C379" s="133">
        <v>11</v>
      </c>
      <c r="D379" s="129" t="s">
        <v>1181</v>
      </c>
      <c r="E379" s="133">
        <f t="shared" si="11"/>
        <v>2015</v>
      </c>
      <c r="F379" s="129" t="s">
        <v>1197</v>
      </c>
      <c r="G379" s="134" t="s">
        <v>991</v>
      </c>
      <c r="H379" s="130" t="s">
        <v>1198</v>
      </c>
      <c r="I379" s="140" t="s">
        <v>695</v>
      </c>
      <c r="J379" s="139">
        <f>'07'!D710</f>
        <v>0</v>
      </c>
      <c r="K379" s="141">
        <f>'07'!D18</f>
        <v>0</v>
      </c>
      <c r="L379" s="175" t="str">
        <f>'07'!$B$6</f>
        <v>07 DEMONSTRATIVO DAS DESPESAS COM AÇÕES TÍPICAS DE MANUTENÇÃO E DESENVOLVIMENTO DO ENSINO</v>
      </c>
    </row>
    <row r="380" spans="2:12" ht="15">
      <c r="B380" s="130" t="str">
        <f t="shared" si="10"/>
        <v>P078</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P078</v>
      </c>
      <c r="C381" s="133">
        <v>11</v>
      </c>
      <c r="D381" s="129" t="s">
        <v>1181</v>
      </c>
      <c r="E381" s="133">
        <f t="shared" si="11"/>
        <v>2015</v>
      </c>
      <c r="F381" s="129" t="s">
        <v>1201</v>
      </c>
      <c r="G381" s="134" t="s">
        <v>1202</v>
      </c>
      <c r="H381" s="130" t="s">
        <v>1203</v>
      </c>
      <c r="I381" s="140" t="s">
        <v>695</v>
      </c>
      <c r="J381" s="139">
        <f>'07'!D712</f>
        <v>0</v>
      </c>
      <c r="K381" s="141">
        <f>'07'!D20</f>
        <v>0</v>
      </c>
      <c r="L381" s="175" t="str">
        <f>'07'!$B$6</f>
        <v>07 DEMONSTRATIVO DAS DESPESAS COM AÇÕES TÍPICAS DE MANUTENÇÃO E DESENVOLVIMENTO DO ENSINO</v>
      </c>
    </row>
    <row r="382" spans="2:12" ht="15">
      <c r="B382" s="130" t="str">
        <f t="shared" si="10"/>
        <v>P078</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P078</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P078</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P078</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P078</v>
      </c>
      <c r="C386" s="133">
        <v>11</v>
      </c>
      <c r="D386" s="129" t="s">
        <v>1181</v>
      </c>
      <c r="E386" s="133">
        <f t="shared" si="11"/>
        <v>2015</v>
      </c>
      <c r="F386" s="129" t="s">
        <v>1215</v>
      </c>
      <c r="G386" s="134" t="s">
        <v>1216</v>
      </c>
      <c r="H386" s="130" t="s">
        <v>1217</v>
      </c>
      <c r="I386" s="140" t="s">
        <v>695</v>
      </c>
      <c r="J386" s="139">
        <f>'07'!D717</f>
        <v>0</v>
      </c>
      <c r="K386" s="141">
        <f>'07'!D25</f>
        <v>0</v>
      </c>
      <c r="L386" s="175" t="str">
        <f>'07'!$B$6</f>
        <v>07 DEMONSTRATIVO DAS DESPESAS COM AÇÕES TÍPICAS DE MANUTENÇÃO E DESENVOLVIMENTO DO ENSINO</v>
      </c>
    </row>
    <row r="387" spans="2:12" ht="15">
      <c r="B387" s="130" t="str">
        <f t="shared" si="10"/>
        <v>P078</v>
      </c>
      <c r="C387" s="133">
        <v>11</v>
      </c>
      <c r="D387" s="129" t="s">
        <v>1181</v>
      </c>
      <c r="E387" s="133">
        <f t="shared" si="11"/>
        <v>2015</v>
      </c>
      <c r="F387" s="129" t="s">
        <v>1218</v>
      </c>
      <c r="G387" s="134" t="s">
        <v>1219</v>
      </c>
      <c r="I387" s="140" t="s">
        <v>695</v>
      </c>
      <c r="J387" s="139">
        <f>'07'!D718</f>
        <v>0</v>
      </c>
      <c r="K387" s="141">
        <f>'07'!D26</f>
        <v>0</v>
      </c>
      <c r="L387" s="175" t="str">
        <f>'07'!$B$6</f>
        <v>07 DEMONSTRATIVO DAS DESPESAS COM AÇÕES TÍPICAS DE MANUTENÇÃO E DESENVOLVIMENTO DO ENSINO</v>
      </c>
    </row>
    <row r="388" spans="2:12" ht="15">
      <c r="B388" s="130" t="str">
        <f t="shared" si="10"/>
        <v>P078</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P078</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P078</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P078</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P078</v>
      </c>
      <c r="C392" s="133">
        <v>11</v>
      </c>
      <c r="D392" s="129" t="s">
        <v>1181</v>
      </c>
      <c r="E392" s="133">
        <f t="shared" si="13"/>
        <v>2015</v>
      </c>
      <c r="F392" s="129" t="s">
        <v>1228</v>
      </c>
      <c r="G392" s="134" t="s">
        <v>1027</v>
      </c>
      <c r="H392" s="130" t="s">
        <v>1229</v>
      </c>
      <c r="I392" s="140" t="s">
        <v>695</v>
      </c>
      <c r="J392" s="139">
        <f>'07'!D723</f>
        <v>0</v>
      </c>
      <c r="K392" s="141">
        <f>'07'!D31</f>
        <v>0</v>
      </c>
      <c r="L392" s="175" t="str">
        <f>'07'!$B$6</f>
        <v>07 DEMONSTRATIVO DAS DESPESAS COM AÇÕES TÍPICAS DE MANUTENÇÃO E DESENVOLVIMENTO DO ENSINO</v>
      </c>
    </row>
    <row r="393" spans="2:12" ht="15">
      <c r="B393" s="130" t="str">
        <f t="shared" si="12"/>
        <v>P078</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P078</v>
      </c>
      <c r="C394" s="133">
        <v>11</v>
      </c>
      <c r="D394" s="129" t="s">
        <v>1181</v>
      </c>
      <c r="E394" s="133">
        <f t="shared" si="13"/>
        <v>2015</v>
      </c>
      <c r="F394" s="129" t="s">
        <v>1232</v>
      </c>
      <c r="G394" s="134" t="s">
        <v>1032</v>
      </c>
      <c r="H394" s="130" t="s">
        <v>1233</v>
      </c>
      <c r="I394" s="140" t="s">
        <v>695</v>
      </c>
      <c r="J394" s="139">
        <f>'07'!D724</f>
        <v>0</v>
      </c>
      <c r="K394" s="141">
        <f>'07'!D32</f>
        <v>0</v>
      </c>
      <c r="L394" s="175" t="str">
        <f>'07'!$B$6</f>
        <v>07 DEMONSTRATIVO DAS DESPESAS COM AÇÕES TÍPICAS DE MANUTENÇÃO E DESENVOLVIMENTO DO ENSINO</v>
      </c>
    </row>
    <row r="395" spans="2:12" ht="15">
      <c r="B395" s="130" t="str">
        <f t="shared" si="12"/>
        <v>P078</v>
      </c>
      <c r="C395" s="133">
        <v>11</v>
      </c>
      <c r="D395" s="129" t="s">
        <v>1181</v>
      </c>
      <c r="E395" s="133">
        <f t="shared" si="13"/>
        <v>2015</v>
      </c>
      <c r="F395" s="129" t="s">
        <v>1234</v>
      </c>
      <c r="G395" s="134" t="s">
        <v>1035</v>
      </c>
      <c r="H395" s="130" t="s">
        <v>1235</v>
      </c>
      <c r="I395" s="140" t="s">
        <v>695</v>
      </c>
      <c r="J395" s="139">
        <f>'07'!D725</f>
        <v>0</v>
      </c>
      <c r="K395" s="141">
        <f>'07'!D33</f>
        <v>0</v>
      </c>
      <c r="L395" s="175" t="str">
        <f>'07'!$B$6</f>
        <v>07 DEMONSTRATIVO DAS DESPESAS COM AÇÕES TÍPICAS DE MANUTENÇÃO E DESENVOLVIMENTO DO ENSINO</v>
      </c>
    </row>
    <row r="396" spans="2:12" ht="15">
      <c r="B396" s="130" t="str">
        <f t="shared" si="12"/>
        <v>P078</v>
      </c>
      <c r="C396" s="133">
        <v>11</v>
      </c>
      <c r="D396" s="129" t="s">
        <v>1181</v>
      </c>
      <c r="E396" s="133">
        <f t="shared" si="13"/>
        <v>2015</v>
      </c>
      <c r="F396" s="129" t="s">
        <v>1236</v>
      </c>
      <c r="G396" s="134" t="s">
        <v>1038</v>
      </c>
      <c r="H396" s="130" t="s">
        <v>1237</v>
      </c>
      <c r="I396" s="140" t="s">
        <v>695</v>
      </c>
      <c r="J396" s="139">
        <f>'07'!D726</f>
        <v>0</v>
      </c>
      <c r="K396" s="141">
        <f>'07'!D34</f>
        <v>0</v>
      </c>
      <c r="L396" s="175" t="str">
        <f>'07'!$B$6</f>
        <v>07 DEMONSTRATIVO DAS DESPESAS COM AÇÕES TÍPICAS DE MANUTENÇÃO E DESENVOLVIMENTO DO ENSINO</v>
      </c>
    </row>
    <row r="397" spans="2:12" ht="15">
      <c r="B397" s="130" t="str">
        <f t="shared" si="12"/>
        <v>P078</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P078</v>
      </c>
      <c r="C398" s="133">
        <v>11</v>
      </c>
      <c r="D398" s="129" t="s">
        <v>1181</v>
      </c>
      <c r="E398" s="133">
        <f t="shared" si="13"/>
        <v>2015</v>
      </c>
      <c r="F398" s="129" t="s">
        <v>1240</v>
      </c>
      <c r="G398" s="134" t="s">
        <v>1241</v>
      </c>
      <c r="H398" s="130" t="s">
        <v>1242</v>
      </c>
      <c r="I398" s="140" t="s">
        <v>695</v>
      </c>
      <c r="J398" s="139">
        <f>'07'!D728</f>
        <v>0</v>
      </c>
      <c r="K398" s="141">
        <f>'07'!D36</f>
        <v>0</v>
      </c>
      <c r="L398" s="175" t="str">
        <f>'07'!$B$6</f>
        <v>07 DEMONSTRATIVO DAS DESPESAS COM AÇÕES TÍPICAS DE MANUTENÇÃO E DESENVOLVIMENTO DO ENSINO</v>
      </c>
    </row>
    <row r="399" spans="2:12" ht="15">
      <c r="B399" s="130" t="str">
        <f t="shared" si="12"/>
        <v>P078</v>
      </c>
      <c r="C399" s="133">
        <v>11</v>
      </c>
      <c r="D399" s="129" t="s">
        <v>1181</v>
      </c>
      <c r="E399" s="133">
        <f t="shared" si="13"/>
        <v>2015</v>
      </c>
      <c r="F399" s="129" t="s">
        <v>1243</v>
      </c>
      <c r="G399" s="134" t="s">
        <v>1244</v>
      </c>
      <c r="H399" s="130" t="s">
        <v>1245</v>
      </c>
      <c r="I399" s="140" t="s">
        <v>695</v>
      </c>
      <c r="J399" s="139">
        <f>'07'!D729</f>
        <v>0</v>
      </c>
      <c r="K399" s="141">
        <f>'07'!D37</f>
        <v>0</v>
      </c>
      <c r="L399" s="175" t="str">
        <f>'07'!$B$6</f>
        <v>07 DEMONSTRATIVO DAS DESPESAS COM AÇÕES TÍPICAS DE MANUTENÇÃO E DESENVOLVIMENTO DO ENSINO</v>
      </c>
    </row>
    <row r="400" spans="2:12" ht="15">
      <c r="B400" s="130" t="str">
        <f t="shared" si="12"/>
        <v>P078</v>
      </c>
      <c r="C400" s="133">
        <v>11</v>
      </c>
      <c r="D400" s="129" t="s">
        <v>1181</v>
      </c>
      <c r="E400" s="133">
        <f t="shared" si="13"/>
        <v>2015</v>
      </c>
      <c r="F400" s="129" t="s">
        <v>1246</v>
      </c>
      <c r="G400" s="134" t="s">
        <v>1247</v>
      </c>
      <c r="H400" s="130" t="s">
        <v>1248</v>
      </c>
      <c r="I400" s="140" t="s">
        <v>695</v>
      </c>
      <c r="J400" s="139">
        <f>'07'!D730</f>
        <v>0</v>
      </c>
      <c r="K400" s="141">
        <f>'07'!D38</f>
        <v>0</v>
      </c>
      <c r="L400" s="175" t="str">
        <f>'07'!$B$6</f>
        <v>07 DEMONSTRATIVO DAS DESPESAS COM AÇÕES TÍPICAS DE MANUTENÇÃO E DESENVOLVIMENTO DO ENSINO</v>
      </c>
    </row>
    <row r="401" spans="2:12" ht="15">
      <c r="B401" s="130" t="str">
        <f t="shared" si="12"/>
        <v>P078</v>
      </c>
      <c r="C401" s="133">
        <v>11</v>
      </c>
      <c r="D401" s="129" t="s">
        <v>1181</v>
      </c>
      <c r="E401" s="133">
        <f t="shared" si="13"/>
        <v>2015</v>
      </c>
      <c r="F401" s="129" t="s">
        <v>1249</v>
      </c>
      <c r="G401" s="134" t="s">
        <v>1250</v>
      </c>
      <c r="H401" s="130" t="s">
        <v>1251</v>
      </c>
      <c r="I401" s="140" t="s">
        <v>695</v>
      </c>
      <c r="J401" s="139">
        <f>'07'!D731</f>
        <v>0</v>
      </c>
      <c r="K401" s="141">
        <f>'07'!D39</f>
        <v>0</v>
      </c>
      <c r="L401" s="175" t="str">
        <f>'07'!$B$6</f>
        <v>07 DEMONSTRATIVO DAS DESPESAS COM AÇÕES TÍPICAS DE MANUTENÇÃO E DESENVOLVIMENTO DO ENSINO</v>
      </c>
    </row>
    <row r="402" spans="2:12" ht="15">
      <c r="B402" s="130" t="str">
        <f t="shared" si="12"/>
        <v>P078</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P078</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P078</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P078</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P078</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P078</v>
      </c>
      <c r="C407" s="133">
        <v>11</v>
      </c>
      <c r="D407" s="129" t="s">
        <v>1181</v>
      </c>
      <c r="E407" s="133">
        <f t="shared" si="13"/>
        <v>2015</v>
      </c>
      <c r="F407" s="129" t="s">
        <v>1264</v>
      </c>
      <c r="G407" s="134" t="s">
        <v>1265</v>
      </c>
      <c r="H407" s="130" t="s">
        <v>1266</v>
      </c>
      <c r="I407" s="140" t="s">
        <v>695</v>
      </c>
      <c r="J407" s="139">
        <f>'07'!D737</f>
        <v>0</v>
      </c>
      <c r="K407" s="141">
        <f>'07'!D45</f>
        <v>0</v>
      </c>
      <c r="L407" s="175" t="str">
        <f>'07'!$B$6</f>
        <v>07 DEMONSTRATIVO DAS DESPESAS COM AÇÕES TÍPICAS DE MANUTENÇÃO E DESENVOLVIMENTO DO ENSINO</v>
      </c>
    </row>
    <row r="408" spans="2:12" ht="15">
      <c r="B408" s="130" t="str">
        <f t="shared" si="12"/>
        <v>P078</v>
      </c>
      <c r="C408" s="133">
        <v>11</v>
      </c>
      <c r="D408" s="129" t="s">
        <v>1181</v>
      </c>
      <c r="E408" s="133">
        <f t="shared" si="13"/>
        <v>2015</v>
      </c>
      <c r="F408" s="129" t="s">
        <v>1267</v>
      </c>
      <c r="G408" s="134" t="s">
        <v>1268</v>
      </c>
      <c r="I408" s="140" t="s">
        <v>695</v>
      </c>
      <c r="J408" s="139">
        <f>'07'!D738</f>
        <v>0</v>
      </c>
      <c r="K408" s="141">
        <f>'07'!D46</f>
        <v>0</v>
      </c>
      <c r="L408" s="175" t="str">
        <f>'07'!$B$6</f>
        <v>07 DEMONSTRATIVO DAS DESPESAS COM AÇÕES TÍPICAS DE MANUTENÇÃO E DESENVOLVIMENTO DO ENSINO</v>
      </c>
    </row>
    <row r="409" spans="2:12" ht="15">
      <c r="B409" s="130" t="str">
        <f t="shared" si="12"/>
        <v>P078</v>
      </c>
      <c r="C409" s="133">
        <v>11</v>
      </c>
      <c r="D409" s="129" t="s">
        <v>1181</v>
      </c>
      <c r="E409" s="133">
        <f t="shared" si="13"/>
        <v>2015</v>
      </c>
      <c r="F409" s="129" t="s">
        <v>1269</v>
      </c>
      <c r="G409" s="134" t="s">
        <v>1270</v>
      </c>
      <c r="I409" s="140" t="s">
        <v>695</v>
      </c>
      <c r="J409" s="139">
        <f>'07'!D739</f>
        <v>0</v>
      </c>
      <c r="K409" s="141">
        <f>'07'!D47</f>
        <v>0</v>
      </c>
      <c r="L409" s="175" t="str">
        <f>'07'!$B$6</f>
        <v>07 DEMONSTRATIVO DAS DESPESAS COM AÇÕES TÍPICAS DE MANUTENÇÃO E DESENVOLVIMENTO DO ENSINO</v>
      </c>
    </row>
    <row r="410" spans="2:12" ht="15">
      <c r="B410" s="130" t="str">
        <f t="shared" si="12"/>
        <v>P078</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P078</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P078</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P078</v>
      </c>
      <c r="C413" s="133">
        <v>11</v>
      </c>
      <c r="D413" s="129" t="s">
        <v>1181</v>
      </c>
      <c r="E413" s="133">
        <f t="shared" si="13"/>
        <v>2015</v>
      </c>
      <c r="F413" s="129" t="s">
        <v>1277</v>
      </c>
      <c r="G413" s="134" t="s">
        <v>1063</v>
      </c>
      <c r="H413" s="130" t="s">
        <v>1873</v>
      </c>
      <c r="I413" s="140" t="s">
        <v>695</v>
      </c>
      <c r="J413" s="139">
        <f>'07'!D743</f>
        <v>0</v>
      </c>
      <c r="K413" s="141">
        <f>'07'!D51</f>
        <v>0</v>
      </c>
      <c r="L413" s="175" t="str">
        <f>'07'!$B$6</f>
        <v>07 DEMONSTRATIVO DAS DESPESAS COM AÇÕES TÍPICAS DE MANUTENÇÃO E DESENVOLVIMENTO DO ENSINO</v>
      </c>
    </row>
    <row r="414" spans="2:12" ht="15">
      <c r="B414" s="130" t="str">
        <f t="shared" si="12"/>
        <v>P078</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P078</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P078</v>
      </c>
      <c r="C416" s="133">
        <v>11</v>
      </c>
      <c r="D416" s="129" t="s">
        <v>1181</v>
      </c>
      <c r="E416" s="133">
        <f t="shared" si="13"/>
        <v>2015</v>
      </c>
      <c r="F416" s="129" t="s">
        <v>1282</v>
      </c>
      <c r="G416" s="134" t="s">
        <v>1283</v>
      </c>
      <c r="H416" s="130" t="s">
        <v>106</v>
      </c>
      <c r="I416" s="140" t="s">
        <v>655</v>
      </c>
      <c r="J416" s="133">
        <f>'07'!C718</f>
        <v>0</v>
      </c>
      <c r="K416" s="129">
        <f>PROPER('07'!C26)</f>
      </c>
      <c r="L416" s="175" t="str">
        <f>'07'!$B$6</f>
        <v>07 DEMONSTRATIVO DAS DESPESAS COM AÇÕES TÍPICAS DE MANUTENÇÃO E DESENVOLVIMENTO DO ENSINO</v>
      </c>
    </row>
    <row r="417" spans="2:12" ht="15">
      <c r="B417" s="130" t="str">
        <f t="shared" si="12"/>
        <v>P078</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P078</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P078</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P078</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P078</v>
      </c>
      <c r="C421" s="133">
        <v>11</v>
      </c>
      <c r="D421" s="129" t="s">
        <v>1181</v>
      </c>
      <c r="E421" s="133">
        <f t="shared" si="13"/>
        <v>2015</v>
      </c>
      <c r="F421" s="129" t="s">
        <v>1292</v>
      </c>
      <c r="G421" s="134" t="s">
        <v>1293</v>
      </c>
      <c r="H421" s="130" t="s">
        <v>106</v>
      </c>
      <c r="I421" s="140" t="s">
        <v>655</v>
      </c>
      <c r="J421" s="133">
        <f>'07'!C738</f>
        <v>0</v>
      </c>
      <c r="K421" s="129">
        <f>PROPER('07'!C46)</f>
      </c>
      <c r="L421" s="175" t="str">
        <f>'07'!$B$6</f>
        <v>07 DEMONSTRATIVO DAS DESPESAS COM AÇÕES TÍPICAS DE MANUTENÇÃO E DESENVOLVIMENTO DO ENSINO</v>
      </c>
    </row>
    <row r="422" spans="2:12" ht="15">
      <c r="B422" s="130" t="str">
        <f t="shared" si="12"/>
        <v>P078</v>
      </c>
      <c r="C422" s="133">
        <v>11</v>
      </c>
      <c r="D422" s="129" t="s">
        <v>1181</v>
      </c>
      <c r="E422" s="133">
        <f t="shared" si="13"/>
        <v>2015</v>
      </c>
      <c r="F422" s="129" t="s">
        <v>1294</v>
      </c>
      <c r="G422" s="134" t="s">
        <v>1295</v>
      </c>
      <c r="H422" s="130" t="s">
        <v>106</v>
      </c>
      <c r="I422" s="140" t="s">
        <v>655</v>
      </c>
      <c r="J422" s="133">
        <f>'07'!C739</f>
        <v>0</v>
      </c>
      <c r="K422" s="129">
        <f>PROPER('07'!C47)</f>
      </c>
      <c r="L422" s="175" t="str">
        <f>'07'!$B$6</f>
        <v>07 DEMONSTRATIVO DAS DESPESAS COM AÇÕES TÍPICAS DE MANUTENÇÃO E DESENVOLVIMENTO DO ENSINO</v>
      </c>
    </row>
    <row r="423" spans="2:12" ht="15">
      <c r="B423" s="130" t="str">
        <f t="shared" si="12"/>
        <v>P078</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P078</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P078</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P078</v>
      </c>
      <c r="C426" s="133">
        <v>12</v>
      </c>
      <c r="D426" s="129" t="s">
        <v>1302</v>
      </c>
      <c r="E426" s="133">
        <f t="shared" si="13"/>
        <v>2015</v>
      </c>
      <c r="F426" s="129" t="s">
        <v>1303</v>
      </c>
      <c r="G426" s="134" t="s">
        <v>934</v>
      </c>
      <c r="H426" s="130" t="s">
        <v>1304</v>
      </c>
      <c r="I426" s="140" t="s">
        <v>695</v>
      </c>
      <c r="J426" s="138">
        <f>'08'!D702</f>
        <v>0</v>
      </c>
      <c r="K426" s="141">
        <f>'08'!D10</f>
        <v>0</v>
      </c>
      <c r="L426" s="175" t="str">
        <f>'08'!$B$6</f>
        <v>08 PAGAMENTO DOS PROFISSIONAIS DO MAGISTÉRIO COM RECURSOS DO FUNDEB</v>
      </c>
    </row>
    <row r="427" spans="2:12" ht="15">
      <c r="B427" s="130" t="str">
        <f t="shared" si="12"/>
        <v>P078</v>
      </c>
      <c r="C427" s="133">
        <v>12</v>
      </c>
      <c r="D427" s="129" t="s">
        <v>1302</v>
      </c>
      <c r="E427" s="133">
        <f t="shared" si="13"/>
        <v>2015</v>
      </c>
      <c r="F427" s="129" t="s">
        <v>1305</v>
      </c>
      <c r="G427" s="134" t="s">
        <v>1306</v>
      </c>
      <c r="H427" s="130" t="s">
        <v>121</v>
      </c>
      <c r="I427" s="140" t="s">
        <v>695</v>
      </c>
      <c r="J427" s="138">
        <f>'08'!D703</f>
        <v>0</v>
      </c>
      <c r="K427" s="141">
        <f>'08'!D11</f>
        <v>0</v>
      </c>
      <c r="L427" s="175" t="str">
        <f>'08'!$B$6</f>
        <v>08 PAGAMENTO DOS PROFISSIONAIS DO MAGISTÉRIO COM RECURSOS DO FUNDEB</v>
      </c>
    </row>
    <row r="428" spans="2:12" ht="15">
      <c r="B428" s="130" t="str">
        <f t="shared" si="12"/>
        <v>P078</v>
      </c>
      <c r="C428" s="133">
        <v>12</v>
      </c>
      <c r="D428" s="129" t="s">
        <v>1302</v>
      </c>
      <c r="E428" s="133">
        <f t="shared" si="13"/>
        <v>2015</v>
      </c>
      <c r="F428" s="129" t="s">
        <v>1307</v>
      </c>
      <c r="G428" s="134" t="s">
        <v>983</v>
      </c>
      <c r="H428" s="130" t="s">
        <v>1251</v>
      </c>
      <c r="I428" s="140" t="s">
        <v>695</v>
      </c>
      <c r="J428" s="138">
        <f>'08'!D704</f>
        <v>0</v>
      </c>
      <c r="K428" s="141">
        <f>'08'!D12</f>
        <v>0</v>
      </c>
      <c r="L428" s="175" t="str">
        <f>'08'!$B$6</f>
        <v>08 PAGAMENTO DOS PROFISSIONAIS DO MAGISTÉRIO COM RECURSOS DO FUNDEB</v>
      </c>
    </row>
    <row r="429" spans="2:12" ht="15">
      <c r="B429" s="130" t="str">
        <f t="shared" si="12"/>
        <v>P078</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P078</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P078</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P078</v>
      </c>
      <c r="C432" s="133">
        <v>12</v>
      </c>
      <c r="D432" s="129" t="s">
        <v>1302</v>
      </c>
      <c r="E432" s="133">
        <f t="shared" si="13"/>
        <v>2015</v>
      </c>
      <c r="F432" s="129" t="s">
        <v>1313</v>
      </c>
      <c r="G432" s="134" t="s">
        <v>1063</v>
      </c>
      <c r="H432" s="130" t="s">
        <v>1875</v>
      </c>
      <c r="I432" s="140" t="s">
        <v>695</v>
      </c>
      <c r="J432" s="138">
        <f>'08'!D707</f>
        <v>0</v>
      </c>
      <c r="K432" s="141">
        <f>'08'!D15</f>
        <v>0</v>
      </c>
      <c r="L432" s="175" t="str">
        <f>'08'!$B$6</f>
        <v>08 PAGAMENTO DOS PROFISSIONAIS DO MAGISTÉRIO COM RECURSOS DO FUNDEB</v>
      </c>
    </row>
    <row r="433" spans="2:12" ht="15">
      <c r="B433" s="130" t="str">
        <f t="shared" si="12"/>
        <v>P078</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P078</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P078</v>
      </c>
      <c r="C435" s="133">
        <v>13</v>
      </c>
      <c r="D435" s="129" t="s">
        <v>1318</v>
      </c>
      <c r="E435" s="133">
        <f t="shared" si="13"/>
        <v>2015</v>
      </c>
      <c r="F435" s="129" t="s">
        <v>1319</v>
      </c>
      <c r="G435" s="134" t="s">
        <v>934</v>
      </c>
      <c r="H435" s="130" t="s">
        <v>1320</v>
      </c>
      <c r="I435" s="140" t="s">
        <v>695</v>
      </c>
      <c r="J435" s="138">
        <f>'09'!D702</f>
        <v>0</v>
      </c>
      <c r="K435" s="141">
        <f>'09'!D10</f>
        <v>234</v>
      </c>
      <c r="L435" s="175" t="str">
        <f>'09'!$B$6</f>
        <v>09 SALDO CONCILIADO DA CONTA DO FUNDEB</v>
      </c>
    </row>
    <row r="436" spans="2:12" ht="15">
      <c r="B436" s="130" t="str">
        <f t="shared" si="12"/>
        <v>P078</v>
      </c>
      <c r="C436" s="133">
        <v>13</v>
      </c>
      <c r="D436" s="129" t="s">
        <v>1318</v>
      </c>
      <c r="E436" s="133">
        <f t="shared" si="13"/>
        <v>2015</v>
      </c>
      <c r="F436" s="129" t="s">
        <v>1321</v>
      </c>
      <c r="G436" s="134" t="s">
        <v>1027</v>
      </c>
      <c r="H436" s="130" t="s">
        <v>1322</v>
      </c>
      <c r="I436" s="140" t="s">
        <v>695</v>
      </c>
      <c r="J436" s="138">
        <f>'09'!D703</f>
        <v>0</v>
      </c>
      <c r="K436" s="141">
        <f>'09'!D11</f>
        <v>0</v>
      </c>
      <c r="L436" s="175" t="str">
        <f>'09'!$B$6</f>
        <v>09 SALDO CONCILIADO DA CONTA DO FUNDEB</v>
      </c>
    </row>
    <row r="437" spans="2:12" ht="15">
      <c r="B437" s="130" t="str">
        <f t="shared" si="12"/>
        <v>P078</v>
      </c>
      <c r="C437" s="133">
        <v>13</v>
      </c>
      <c r="D437" s="129" t="s">
        <v>1318</v>
      </c>
      <c r="E437" s="133">
        <f t="shared" si="13"/>
        <v>2015</v>
      </c>
      <c r="F437" s="129" t="s">
        <v>1323</v>
      </c>
      <c r="G437" s="134" t="s">
        <v>1063</v>
      </c>
      <c r="H437" s="130" t="s">
        <v>1324</v>
      </c>
      <c r="I437" s="140" t="s">
        <v>695</v>
      </c>
      <c r="J437" s="138">
        <f>'09'!D704</f>
        <v>0</v>
      </c>
      <c r="K437" s="141">
        <f>'09'!D12</f>
        <v>0</v>
      </c>
      <c r="L437" s="175" t="str">
        <f>'09'!$B$6</f>
        <v>09 SALDO CONCILIADO DA CONTA DO FUNDEB</v>
      </c>
    </row>
    <row r="438" spans="2:12" ht="15">
      <c r="B438" s="130" t="str">
        <f t="shared" si="12"/>
        <v>P078</v>
      </c>
      <c r="C438" s="133">
        <v>13</v>
      </c>
      <c r="D438" s="129" t="s">
        <v>1318</v>
      </c>
      <c r="E438" s="133">
        <f t="shared" si="13"/>
        <v>2015</v>
      </c>
      <c r="F438" s="129" t="s">
        <v>1325</v>
      </c>
      <c r="G438" s="134" t="s">
        <v>1065</v>
      </c>
      <c r="H438" s="130" t="s">
        <v>1326</v>
      </c>
      <c r="I438" s="140" t="s">
        <v>695</v>
      </c>
      <c r="J438" s="138">
        <f>'09'!D705</f>
        <v>0</v>
      </c>
      <c r="K438" s="141">
        <f>'09'!D13</f>
        <v>0</v>
      </c>
      <c r="L438" s="175" t="str">
        <f>'09'!$B$6</f>
        <v>09 SALDO CONCILIADO DA CONTA DO FUNDEB</v>
      </c>
    </row>
    <row r="439" spans="2:12" ht="15">
      <c r="B439" s="130" t="str">
        <f t="shared" si="12"/>
        <v>P078</v>
      </c>
      <c r="C439" s="133">
        <v>13</v>
      </c>
      <c r="D439" s="129" t="s">
        <v>1318</v>
      </c>
      <c r="E439" s="133">
        <f t="shared" si="13"/>
        <v>2015</v>
      </c>
      <c r="F439" s="129" t="s">
        <v>1327</v>
      </c>
      <c r="G439" s="134" t="s">
        <v>1068</v>
      </c>
      <c r="H439" s="130" t="s">
        <v>1877</v>
      </c>
      <c r="I439" s="140" t="s">
        <v>695</v>
      </c>
      <c r="J439" s="138">
        <f>'09'!D706</f>
        <v>0</v>
      </c>
      <c r="K439" s="141">
        <f>'09'!D14</f>
        <v>234</v>
      </c>
      <c r="L439" s="175" t="str">
        <f>'09'!$B$6</f>
        <v>09 SALDO CONCILIADO DA CONTA DO FUNDEB</v>
      </c>
    </row>
    <row r="440" spans="2:12" ht="15">
      <c r="B440" s="130" t="str">
        <f t="shared" si="12"/>
        <v>P078</v>
      </c>
      <c r="C440" s="133">
        <v>13</v>
      </c>
      <c r="D440" s="129" t="s">
        <v>1318</v>
      </c>
      <c r="E440" s="133">
        <f t="shared" si="13"/>
        <v>2015</v>
      </c>
      <c r="F440" s="129" t="s">
        <v>1329</v>
      </c>
      <c r="G440" s="134" t="s">
        <v>1171</v>
      </c>
      <c r="H440" s="130" t="s">
        <v>1878</v>
      </c>
      <c r="I440" s="140" t="s">
        <v>695</v>
      </c>
      <c r="J440" s="138">
        <f>'09'!D707</f>
        <v>0</v>
      </c>
      <c r="K440" s="141">
        <f>'09'!D15</f>
        <v>0</v>
      </c>
      <c r="L440" s="175" t="str">
        <f>'09'!$B$6</f>
        <v>09 SALDO CONCILIADO DA CONTA DO FUNDEB</v>
      </c>
    </row>
    <row r="441" spans="2:12" ht="15">
      <c r="B441" s="130" t="str">
        <f t="shared" si="12"/>
        <v>P078</v>
      </c>
      <c r="C441" s="133">
        <v>14</v>
      </c>
      <c r="D441" s="129" t="s">
        <v>1331</v>
      </c>
      <c r="E441" s="133">
        <f t="shared" si="13"/>
        <v>2015</v>
      </c>
      <c r="F441" s="129" t="s">
        <v>1332</v>
      </c>
      <c r="G441" s="134" t="s">
        <v>934</v>
      </c>
      <c r="H441" s="130" t="s">
        <v>1333</v>
      </c>
      <c r="I441" s="140" t="s">
        <v>695</v>
      </c>
      <c r="J441" s="138">
        <f>'10'!D704</f>
        <v>0</v>
      </c>
      <c r="K441" s="141">
        <f>'10'!D10</f>
        <v>0</v>
      </c>
      <c r="L441" s="175" t="str">
        <f>'10'!$B$6</f>
        <v>10 APLICAÇÃO EM SERVIÇOS PÚBLICOS DE SAÚDE</v>
      </c>
    </row>
    <row r="442" spans="2:12" ht="15">
      <c r="B442" s="130" t="str">
        <f t="shared" si="12"/>
        <v>P078</v>
      </c>
      <c r="C442" s="133">
        <v>14</v>
      </c>
      <c r="D442" s="129" t="s">
        <v>1331</v>
      </c>
      <c r="E442" s="133">
        <f t="shared" si="13"/>
        <v>2015</v>
      </c>
      <c r="F442" s="129" t="s">
        <v>1334</v>
      </c>
      <c r="G442" s="134" t="s">
        <v>937</v>
      </c>
      <c r="H442" s="130" t="s">
        <v>1335</v>
      </c>
      <c r="I442" s="140" t="s">
        <v>695</v>
      </c>
      <c r="J442" s="138">
        <f>'10'!D705</f>
        <v>0</v>
      </c>
      <c r="K442" s="141">
        <f>'10'!D11</f>
        <v>0</v>
      </c>
      <c r="L442" s="175" t="str">
        <f>'10'!$B$6</f>
        <v>10 APLICAÇÃO EM SERVIÇOS PÚBLICOS DE SAÚDE</v>
      </c>
    </row>
    <row r="443" spans="2:12" ht="15">
      <c r="B443" s="130" t="str">
        <f t="shared" si="12"/>
        <v>P078</v>
      </c>
      <c r="C443" s="133">
        <v>14</v>
      </c>
      <c r="D443" s="129" t="s">
        <v>1331</v>
      </c>
      <c r="E443" s="133">
        <f t="shared" si="13"/>
        <v>2015</v>
      </c>
      <c r="F443" s="129" t="s">
        <v>1336</v>
      </c>
      <c r="G443" s="134" t="s">
        <v>983</v>
      </c>
      <c r="H443" s="130" t="s">
        <v>1337</v>
      </c>
      <c r="I443" s="140" t="s">
        <v>695</v>
      </c>
      <c r="J443" s="138">
        <f>'10'!D706</f>
        <v>0</v>
      </c>
      <c r="K443" s="141">
        <f>'10'!D12</f>
        <v>0</v>
      </c>
      <c r="L443" s="175" t="str">
        <f>'10'!$B$6</f>
        <v>10 APLICAÇÃO EM SERVIÇOS PÚBLICOS DE SAÚDE</v>
      </c>
    </row>
    <row r="444" spans="2:12" ht="15">
      <c r="B444" s="130" t="str">
        <f t="shared" si="12"/>
        <v>P078</v>
      </c>
      <c r="C444" s="133">
        <v>14</v>
      </c>
      <c r="D444" s="129" t="s">
        <v>1331</v>
      </c>
      <c r="E444" s="133">
        <f t="shared" si="13"/>
        <v>2015</v>
      </c>
      <c r="F444" s="129" t="s">
        <v>1338</v>
      </c>
      <c r="G444" s="134" t="s">
        <v>1024</v>
      </c>
      <c r="H444" s="130" t="s">
        <v>1339</v>
      </c>
      <c r="I444" s="140" t="s">
        <v>695</v>
      </c>
      <c r="J444" s="138">
        <f>'10'!D707</f>
        <v>0</v>
      </c>
      <c r="K444" s="141">
        <f>'10'!D13</f>
        <v>0</v>
      </c>
      <c r="L444" s="175" t="str">
        <f>'10'!$B$6</f>
        <v>10 APLICAÇÃO EM SERVIÇOS PÚBLICOS DE SAÚDE</v>
      </c>
    </row>
    <row r="445" spans="2:12" ht="15">
      <c r="B445" s="130" t="str">
        <f t="shared" si="12"/>
        <v>P078</v>
      </c>
      <c r="C445" s="133">
        <v>14</v>
      </c>
      <c r="D445" s="129" t="s">
        <v>1331</v>
      </c>
      <c r="E445" s="133">
        <f t="shared" si="13"/>
        <v>2015</v>
      </c>
      <c r="F445" s="129" t="s">
        <v>1340</v>
      </c>
      <c r="G445" s="134" t="s">
        <v>1202</v>
      </c>
      <c r="H445" s="130" t="s">
        <v>116</v>
      </c>
      <c r="I445" s="140" t="s">
        <v>695</v>
      </c>
      <c r="J445" s="138">
        <f>'10'!D708</f>
        <v>0</v>
      </c>
      <c r="K445" s="141">
        <f>'10'!D14</f>
        <v>0</v>
      </c>
      <c r="L445" s="175" t="str">
        <f>'10'!$B$6</f>
        <v>10 APLICAÇÃO EM SERVIÇOS PÚBLICOS DE SAÚDE</v>
      </c>
    </row>
    <row r="446" spans="2:12" ht="15">
      <c r="B446" s="130" t="str">
        <f t="shared" si="12"/>
        <v>P078</v>
      </c>
      <c r="C446" s="133">
        <v>14</v>
      </c>
      <c r="D446" s="129" t="s">
        <v>1331</v>
      </c>
      <c r="E446" s="133">
        <f t="shared" si="13"/>
        <v>2015</v>
      </c>
      <c r="F446" s="129" t="s">
        <v>1341</v>
      </c>
      <c r="G446" s="134" t="s">
        <v>1342</v>
      </c>
      <c r="H446" s="130" t="s">
        <v>117</v>
      </c>
      <c r="I446" s="140" t="s">
        <v>695</v>
      </c>
      <c r="J446" s="138">
        <f>'10'!D709</f>
        <v>0</v>
      </c>
      <c r="K446" s="141">
        <f>'10'!D15</f>
        <v>0</v>
      </c>
      <c r="L446" s="175" t="str">
        <f>'10'!$B$6</f>
        <v>10 APLICAÇÃO EM SERVIÇOS PÚBLICOS DE SAÚDE</v>
      </c>
    </row>
    <row r="447" spans="2:12" ht="15">
      <c r="B447" s="130" t="str">
        <f t="shared" si="12"/>
        <v>P078</v>
      </c>
      <c r="C447" s="133">
        <v>14</v>
      </c>
      <c r="D447" s="129" t="s">
        <v>1331</v>
      </c>
      <c r="E447" s="133">
        <f t="shared" si="13"/>
        <v>2015</v>
      </c>
      <c r="F447" s="129" t="s">
        <v>1343</v>
      </c>
      <c r="G447" s="134" t="s">
        <v>1344</v>
      </c>
      <c r="H447" s="130" t="s">
        <v>118</v>
      </c>
      <c r="I447" s="140" t="s">
        <v>695</v>
      </c>
      <c r="J447" s="138">
        <f>'10'!D710</f>
        <v>0</v>
      </c>
      <c r="K447" s="141">
        <f>'10'!D16</f>
        <v>0</v>
      </c>
      <c r="L447" s="175" t="str">
        <f>'10'!$B$6</f>
        <v>10 APLICAÇÃO EM SERVIÇOS PÚBLICOS DE SAÚDE</v>
      </c>
    </row>
    <row r="448" spans="2:12" ht="15">
      <c r="B448" s="130" t="str">
        <f t="shared" si="12"/>
        <v>P078</v>
      </c>
      <c r="C448" s="133">
        <v>14</v>
      </c>
      <c r="D448" s="129" t="s">
        <v>1331</v>
      </c>
      <c r="E448" s="133">
        <f t="shared" si="13"/>
        <v>2015</v>
      </c>
      <c r="F448" s="129" t="s">
        <v>1345</v>
      </c>
      <c r="G448" s="134" t="s">
        <v>1346</v>
      </c>
      <c r="H448" s="130" t="s">
        <v>1347</v>
      </c>
      <c r="I448" s="140" t="s">
        <v>695</v>
      </c>
      <c r="J448" s="138">
        <f>'10'!D711</f>
        <v>0</v>
      </c>
      <c r="K448" s="141">
        <f>'10'!D17</f>
        <v>0</v>
      </c>
      <c r="L448" s="175" t="str">
        <f>'10'!$B$6</f>
        <v>10 APLICAÇÃO EM SERVIÇOS PÚBLICOS DE SAÚDE</v>
      </c>
    </row>
    <row r="449" spans="2:12" ht="15">
      <c r="B449" s="130" t="str">
        <f t="shared" si="12"/>
        <v>P078</v>
      </c>
      <c r="C449" s="133">
        <v>14</v>
      </c>
      <c r="D449" s="129" t="s">
        <v>1331</v>
      </c>
      <c r="E449" s="133">
        <f t="shared" si="13"/>
        <v>2015</v>
      </c>
      <c r="F449" s="129" t="s">
        <v>1348</v>
      </c>
      <c r="G449" s="134" t="s">
        <v>1027</v>
      </c>
      <c r="H449" s="130" t="s">
        <v>1349</v>
      </c>
      <c r="I449" s="140" t="s">
        <v>695</v>
      </c>
      <c r="J449" s="138">
        <f>'10'!D712</f>
        <v>0</v>
      </c>
      <c r="K449" s="141">
        <f>'10'!D18</f>
        <v>0</v>
      </c>
      <c r="L449" s="175" t="str">
        <f>'10'!$B$6</f>
        <v>10 APLICAÇÃO EM SERVIÇOS PÚBLICOS DE SAÚDE</v>
      </c>
    </row>
    <row r="450" spans="2:12" ht="15">
      <c r="B450" s="130" t="str">
        <f t="shared" si="12"/>
        <v>P078</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P078</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P078</v>
      </c>
      <c r="C452" s="133">
        <v>14</v>
      </c>
      <c r="D452" s="129" t="s">
        <v>1331</v>
      </c>
      <c r="E452" s="133">
        <f t="shared" si="13"/>
        <v>2015</v>
      </c>
      <c r="F452" s="129" t="s">
        <v>1354</v>
      </c>
      <c r="G452" s="134" t="s">
        <v>1035</v>
      </c>
      <c r="H452" s="130" t="s">
        <v>1355</v>
      </c>
      <c r="I452" s="140" t="s">
        <v>695</v>
      </c>
      <c r="J452" s="138">
        <f>'10'!D714</f>
        <v>0</v>
      </c>
      <c r="K452" s="141">
        <f>'10'!D21</f>
        <v>0</v>
      </c>
      <c r="L452" s="175" t="str">
        <f>'10'!$B$6</f>
        <v>10 APLICAÇÃO EM SERVIÇOS PÚBLICOS DE SAÚDE</v>
      </c>
    </row>
    <row r="453" spans="2:12" ht="15">
      <c r="B453" s="130" t="str">
        <f t="shared" si="12"/>
        <v>P078</v>
      </c>
      <c r="C453" s="133">
        <v>14</v>
      </c>
      <c r="D453" s="129" t="s">
        <v>1331</v>
      </c>
      <c r="E453" s="133">
        <f t="shared" si="13"/>
        <v>2015</v>
      </c>
      <c r="F453" s="129" t="s">
        <v>1356</v>
      </c>
      <c r="G453" s="134" t="s">
        <v>1357</v>
      </c>
      <c r="H453" s="130" t="s">
        <v>1358</v>
      </c>
      <c r="I453" s="140" t="s">
        <v>695</v>
      </c>
      <c r="J453" s="138">
        <f>'10'!D715</f>
        <v>0</v>
      </c>
      <c r="K453" s="141">
        <f>'10'!D22</f>
        <v>0</v>
      </c>
      <c r="L453" s="175" t="str">
        <f>'10'!$B$6</f>
        <v>10 APLICAÇÃO EM SERVIÇOS PÚBLICOS DE SAÚDE</v>
      </c>
    </row>
    <row r="454" spans="2:12" ht="15">
      <c r="B454" s="130" t="str">
        <f t="shared" si="12"/>
        <v>P078</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P078</v>
      </c>
      <c r="C455" s="133">
        <v>14</v>
      </c>
      <c r="D455" s="129" t="s">
        <v>1331</v>
      </c>
      <c r="E455" s="133">
        <f aca="true" t="shared" si="15" ref="E455:E518">E454</f>
        <v>2015</v>
      </c>
      <c r="F455" s="129" t="s">
        <v>1361</v>
      </c>
      <c r="G455" s="134" t="s">
        <v>1362</v>
      </c>
      <c r="H455" s="130" t="s">
        <v>1363</v>
      </c>
      <c r="I455" s="140" t="s">
        <v>695</v>
      </c>
      <c r="J455" s="138">
        <f>'10'!D717</f>
        <v>0</v>
      </c>
      <c r="K455" s="141">
        <f>'10'!D24</f>
        <v>0</v>
      </c>
      <c r="L455" s="175" t="str">
        <f>'10'!$B$6</f>
        <v>10 APLICAÇÃO EM SERVIÇOS PÚBLICOS DE SAÚDE</v>
      </c>
    </row>
    <row r="456" spans="2:12" ht="15">
      <c r="B456" s="130" t="str">
        <f t="shared" si="14"/>
        <v>P078</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P078</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P078</v>
      </c>
      <c r="C458" s="133">
        <v>14</v>
      </c>
      <c r="D458" s="129" t="s">
        <v>1331</v>
      </c>
      <c r="E458" s="133">
        <f t="shared" si="15"/>
        <v>2015</v>
      </c>
      <c r="F458" s="129" t="s">
        <v>1368</v>
      </c>
      <c r="G458" s="134" t="s">
        <v>1241</v>
      </c>
      <c r="H458" s="130" t="s">
        <v>1369</v>
      </c>
      <c r="I458" s="140" t="s">
        <v>695</v>
      </c>
      <c r="J458" s="138">
        <v>0</v>
      </c>
      <c r="K458" s="141">
        <f>'10'!D26</f>
        <v>0</v>
      </c>
      <c r="L458" s="175" t="str">
        <f>'10'!$B$6</f>
        <v>10 APLICAÇÃO EM SERVIÇOS PÚBLICOS DE SAÚDE</v>
      </c>
    </row>
    <row r="459" spans="2:12" ht="15">
      <c r="B459" s="130" t="str">
        <f t="shared" si="14"/>
        <v>P078</v>
      </c>
      <c r="C459" s="133">
        <v>14</v>
      </c>
      <c r="D459" s="129" t="s">
        <v>1331</v>
      </c>
      <c r="E459" s="133">
        <f t="shared" si="15"/>
        <v>2015</v>
      </c>
      <c r="F459" s="129" t="s">
        <v>1370</v>
      </c>
      <c r="G459" s="134" t="s">
        <v>1063</v>
      </c>
      <c r="H459" s="130" t="s">
        <v>1879</v>
      </c>
      <c r="I459" s="140" t="s">
        <v>695</v>
      </c>
      <c r="J459" s="138">
        <f>'10'!D719</f>
        <v>0</v>
      </c>
      <c r="K459" s="141">
        <f>'10'!D27</f>
        <v>0</v>
      </c>
      <c r="L459" s="175" t="str">
        <f>'10'!$B$6</f>
        <v>10 APLICAÇÃO EM SERVIÇOS PÚBLICOS DE SAÚDE</v>
      </c>
    </row>
    <row r="460" spans="2:12" ht="15">
      <c r="B460" s="130" t="str">
        <f t="shared" si="14"/>
        <v>P078</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P078</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P078</v>
      </c>
      <c r="C462" s="133">
        <v>17</v>
      </c>
      <c r="D462" s="129" t="s">
        <v>1376</v>
      </c>
      <c r="E462" s="133">
        <f t="shared" si="15"/>
        <v>2015</v>
      </c>
      <c r="F462" s="129" t="s">
        <v>1377</v>
      </c>
      <c r="G462" s="134" t="s">
        <v>934</v>
      </c>
      <c r="H462" s="130" t="s">
        <v>1378</v>
      </c>
      <c r="I462" s="140" t="s">
        <v>695</v>
      </c>
      <c r="J462" s="138">
        <f>'13'!D702</f>
        <v>0</v>
      </c>
      <c r="K462" s="141">
        <f>'13'!D10</f>
        <v>2742000</v>
      </c>
      <c r="L462" s="175" t="str">
        <f>'13'!$B$6</f>
        <v>13 REPASSE DE DUODÉCIMO PARA A CÂMARA MUNICIPAL</v>
      </c>
    </row>
    <row r="463" spans="2:12" ht="15">
      <c r="B463" s="130" t="str">
        <f t="shared" si="14"/>
        <v>P078</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P078</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P078</v>
      </c>
      <c r="C465" s="133">
        <v>18</v>
      </c>
      <c r="D465" s="129" t="s">
        <v>1379</v>
      </c>
      <c r="E465" s="133">
        <f t="shared" si="15"/>
        <v>2015</v>
      </c>
      <c r="F465" s="129" t="s">
        <v>1382</v>
      </c>
      <c r="G465" s="134" t="s">
        <v>1063</v>
      </c>
      <c r="H465" s="130" t="s">
        <v>1383</v>
      </c>
      <c r="I465" s="140" t="s">
        <v>695</v>
      </c>
      <c r="J465" s="138">
        <f>'13'!D703</f>
        <v>0</v>
      </c>
      <c r="K465" s="141">
        <f>'13'!D11</f>
        <v>2640809.02</v>
      </c>
      <c r="L465" s="175" t="str">
        <f>'13'!$B$6</f>
        <v>13 REPASSE DE DUODÉCIMO PARA A CÂMARA MUNICIPAL</v>
      </c>
    </row>
    <row r="466" spans="2:12" ht="15">
      <c r="B466" s="130" t="str">
        <f t="shared" si="14"/>
        <v>P078</v>
      </c>
      <c r="C466" s="133">
        <v>18</v>
      </c>
      <c r="D466" s="129" t="s">
        <v>1379</v>
      </c>
      <c r="E466" s="133">
        <f t="shared" si="15"/>
        <v>2015</v>
      </c>
      <c r="F466" s="129" t="s">
        <v>1384</v>
      </c>
      <c r="G466" s="134" t="s">
        <v>1065</v>
      </c>
      <c r="H466" s="130" t="s">
        <v>1385</v>
      </c>
      <c r="I466" s="140" t="s">
        <v>695</v>
      </c>
      <c r="J466" s="138">
        <f>'13'!D704</f>
        <v>0</v>
      </c>
      <c r="K466" s="141">
        <f>'13'!D12</f>
        <v>0</v>
      </c>
      <c r="L466" s="175" t="str">
        <f>'13'!$B$6</f>
        <v>13 REPASSE DE DUODÉCIMO PARA A CÂMARA MUNICIPAL</v>
      </c>
    </row>
    <row r="467" spans="2:12" ht="15">
      <c r="B467" s="130" t="str">
        <f t="shared" si="14"/>
        <v>P078</v>
      </c>
      <c r="C467" s="133">
        <v>18</v>
      </c>
      <c r="D467" s="129" t="s">
        <v>1379</v>
      </c>
      <c r="E467" s="133">
        <f t="shared" si="15"/>
        <v>2015</v>
      </c>
      <c r="F467" s="129" t="s">
        <v>1386</v>
      </c>
      <c r="G467" s="134" t="s">
        <v>1068</v>
      </c>
      <c r="H467" s="130" t="s">
        <v>1387</v>
      </c>
      <c r="I467" s="140" t="s">
        <v>695</v>
      </c>
      <c r="J467" s="138">
        <f>'13'!D705</f>
        <v>0</v>
      </c>
      <c r="K467" s="141">
        <f>'13'!D13</f>
        <v>2640809.02</v>
      </c>
      <c r="L467" s="175" t="str">
        <f>'13'!$B$6</f>
        <v>13 REPASSE DE DUODÉCIMO PARA A CÂMARA MUNICIPAL</v>
      </c>
    </row>
    <row r="468" spans="2:12" ht="15">
      <c r="B468" s="130" t="str">
        <f t="shared" si="14"/>
        <v>P078</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P078</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P078</v>
      </c>
      <c r="C470" s="133">
        <v>20</v>
      </c>
      <c r="D470" s="129" t="s">
        <v>1392</v>
      </c>
      <c r="E470" s="133">
        <f t="shared" si="15"/>
        <v>2015</v>
      </c>
      <c r="F470" s="129" t="s">
        <v>1393</v>
      </c>
      <c r="G470" s="134" t="s">
        <v>934</v>
      </c>
      <c r="H470" s="130" t="s">
        <v>469</v>
      </c>
      <c r="I470" s="140" t="s">
        <v>695</v>
      </c>
      <c r="J470" s="138">
        <f>'03'!D703</f>
        <v>0</v>
      </c>
      <c r="K470" s="141">
        <f>'03'!D11</f>
        <v>75435000</v>
      </c>
      <c r="L470" s="176" t="str">
        <f>'03'!$B$7</f>
        <v>03 RECEITA ESTIMADA E DESPESA FIXADA</v>
      </c>
    </row>
    <row r="471" spans="2:12" ht="15">
      <c r="B471" s="130" t="str">
        <f t="shared" si="14"/>
        <v>P078</v>
      </c>
      <c r="C471" s="133">
        <v>20</v>
      </c>
      <c r="D471" s="129" t="s">
        <v>1392</v>
      </c>
      <c r="E471" s="133">
        <f t="shared" si="15"/>
        <v>2015</v>
      </c>
      <c r="F471" s="129" t="s">
        <v>1394</v>
      </c>
      <c r="G471" s="134" t="s">
        <v>1030</v>
      </c>
      <c r="H471" s="130" t="s">
        <v>1992</v>
      </c>
      <c r="I471" s="140" t="s">
        <v>695</v>
      </c>
      <c r="J471" s="138">
        <f>'03'!D716</f>
        <v>0</v>
      </c>
      <c r="K471" s="141">
        <f>'03'!D24</f>
        <v>0</v>
      </c>
      <c r="L471" s="176" t="str">
        <f>'03'!$B$7</f>
        <v>03 RECEITA ESTIMADA E DESPESA FIXADA</v>
      </c>
    </row>
    <row r="472" spans="2:12" ht="15">
      <c r="B472" s="130" t="str">
        <f t="shared" si="14"/>
        <v>P078</v>
      </c>
      <c r="C472" s="133">
        <v>20</v>
      </c>
      <c r="D472" s="129" t="s">
        <v>1392</v>
      </c>
      <c r="E472" s="133">
        <f t="shared" si="15"/>
        <v>2015</v>
      </c>
      <c r="F472" s="129" t="s">
        <v>1395</v>
      </c>
      <c r="G472" s="134" t="s">
        <v>1032</v>
      </c>
      <c r="H472" s="130" t="s">
        <v>1396</v>
      </c>
      <c r="I472" s="140" t="s">
        <v>695</v>
      </c>
      <c r="J472" s="138">
        <f>'03'!D717</f>
        <v>0</v>
      </c>
      <c r="K472" s="141">
        <f>'03'!D25</f>
        <v>16986977.53</v>
      </c>
      <c r="L472" s="176" t="str">
        <f>'03'!$B$7</f>
        <v>03 RECEITA ESTIMADA E DESPESA FIXADA</v>
      </c>
    </row>
    <row r="473" spans="2:12" ht="15">
      <c r="B473" s="130" t="str">
        <f t="shared" si="14"/>
        <v>P078</v>
      </c>
      <c r="C473" s="133">
        <v>20</v>
      </c>
      <c r="D473" s="129" t="s">
        <v>1392</v>
      </c>
      <c r="E473" s="133">
        <f t="shared" si="15"/>
        <v>2015</v>
      </c>
      <c r="F473" s="129" t="s">
        <v>1397</v>
      </c>
      <c r="G473" s="134" t="s">
        <v>1035</v>
      </c>
      <c r="H473" s="130" t="s">
        <v>1398</v>
      </c>
      <c r="I473" s="140" t="s">
        <v>695</v>
      </c>
      <c r="J473" s="138">
        <f>'03'!D718</f>
        <v>0</v>
      </c>
      <c r="K473" s="141">
        <f>'03'!D26</f>
        <v>0</v>
      </c>
      <c r="L473" s="176" t="str">
        <f>'03'!$B$7</f>
        <v>03 RECEITA ESTIMADA E DESPESA FIXADA</v>
      </c>
    </row>
    <row r="474" spans="2:12" ht="15">
      <c r="B474" s="130" t="str">
        <f t="shared" si="14"/>
        <v>P078</v>
      </c>
      <c r="C474" s="133">
        <v>20</v>
      </c>
      <c r="D474" s="129" t="s">
        <v>1392</v>
      </c>
      <c r="E474" s="133">
        <f t="shared" si="15"/>
        <v>2015</v>
      </c>
      <c r="F474" s="129" t="s">
        <v>1399</v>
      </c>
      <c r="G474" s="134" t="s">
        <v>1038</v>
      </c>
      <c r="H474" s="130" t="s">
        <v>1400</v>
      </c>
      <c r="I474" s="140" t="s">
        <v>695</v>
      </c>
      <c r="J474" s="138">
        <f>'03'!D719</f>
        <v>0</v>
      </c>
      <c r="K474" s="141">
        <f>'03'!D27</f>
        <v>0</v>
      </c>
      <c r="L474" s="176" t="str">
        <f>'03'!$B$7</f>
        <v>03 RECEITA ESTIMADA E DESPESA FIXADA</v>
      </c>
    </row>
    <row r="475" spans="2:12" ht="15">
      <c r="B475" s="130" t="str">
        <f t="shared" si="14"/>
        <v>P078</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1100000</v>
      </c>
      <c r="L475" s="176" t="str">
        <f>'03'!$B$7</f>
        <v>03 RECEITA ESTIMADA E DESPESA FIXADA</v>
      </c>
    </row>
    <row r="476" spans="2:12" ht="15">
      <c r="B476" s="130" t="str">
        <f t="shared" si="14"/>
        <v>P078</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300000</v>
      </c>
      <c r="L476" s="176" t="str">
        <f>'03'!$B$7</f>
        <v>03 RECEITA ESTIMADA E DESPESA FIXADA</v>
      </c>
    </row>
    <row r="477" spans="2:12" ht="15">
      <c r="B477" s="130" t="str">
        <f t="shared" si="14"/>
        <v>P078</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1210000</v>
      </c>
      <c r="L477" s="176" t="str">
        <f>'03'!$B$7</f>
        <v>03 RECEITA ESTIMADA E DESPESA FIXADA</v>
      </c>
    </row>
    <row r="478" spans="2:12" ht="15">
      <c r="B478" s="130" t="str">
        <f t="shared" si="14"/>
        <v>P078</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1890000</v>
      </c>
      <c r="L478" s="176" t="str">
        <f>'03'!$B$7</f>
        <v>03 RECEITA ESTIMADA E DESPESA FIXADA</v>
      </c>
    </row>
    <row r="479" spans="2:12" ht="15">
      <c r="B479" s="130" t="str">
        <f t="shared" si="14"/>
        <v>P078</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325000</v>
      </c>
      <c r="L479" s="176" t="str">
        <f>'03'!$B$7</f>
        <v>03 RECEITA ESTIMADA E DESPESA FIXADA</v>
      </c>
    </row>
    <row r="480" spans="2:12" ht="15">
      <c r="B480" s="130" t="str">
        <f t="shared" si="14"/>
        <v>P078</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1100000</v>
      </c>
      <c r="L480" s="176" t="str">
        <f>'03'!$B$7</f>
        <v>03 RECEITA ESTIMADA E DESPESA FIXADA</v>
      </c>
    </row>
    <row r="481" spans="2:12" ht="15">
      <c r="B481" s="130" t="str">
        <f t="shared" si="14"/>
        <v>P078</v>
      </c>
      <c r="C481" s="133">
        <v>26</v>
      </c>
      <c r="D481" s="129" t="s">
        <v>1596</v>
      </c>
      <c r="E481" s="133">
        <f t="shared" si="15"/>
        <v>2015</v>
      </c>
      <c r="F481" s="129" t="s">
        <v>1604</v>
      </c>
      <c r="G481" s="134" t="s">
        <v>1605</v>
      </c>
      <c r="H481" s="130" t="str">
        <f>'03'!B21</f>
        <v>Dívida Ativa Tributária</v>
      </c>
      <c r="I481" s="140" t="s">
        <v>695</v>
      </c>
      <c r="J481" s="138">
        <f>'03'!D713</f>
        <v>0</v>
      </c>
      <c r="K481" s="141">
        <f>'03'!D21</f>
        <v>450000</v>
      </c>
      <c r="L481" s="176" t="str">
        <f>'03'!$B$7</f>
        <v>03 RECEITA ESTIMADA E DESPESA FIXADA</v>
      </c>
    </row>
    <row r="482" spans="2:12" ht="15">
      <c r="B482" s="130" t="str">
        <f t="shared" si="14"/>
        <v>P078</v>
      </c>
      <c r="C482" s="133">
        <v>21</v>
      </c>
      <c r="D482" s="129" t="s">
        <v>1401</v>
      </c>
      <c r="E482" s="133">
        <f t="shared" si="15"/>
        <v>2015</v>
      </c>
      <c r="F482" s="129" t="s">
        <v>1402</v>
      </c>
      <c r="G482" s="134" t="s">
        <v>937</v>
      </c>
      <c r="H482" s="130" t="str">
        <f>'05'!C12</f>
        <v>LEGISLATIVA</v>
      </c>
      <c r="I482" s="140" t="s">
        <v>695</v>
      </c>
      <c r="J482" s="138">
        <f>'05'!D704</f>
        <v>0</v>
      </c>
      <c r="K482" s="141">
        <f>'05'!D12</f>
        <v>0</v>
      </c>
      <c r="L482" s="176" t="str">
        <f>'05'!$B$7</f>
        <v>05 DEMONSTRATIVO DA DESPESA REALIZADA POR FUNÇÕES E SUBFUNÇÕES</v>
      </c>
    </row>
    <row r="483" spans="2:12" ht="15">
      <c r="B483" s="130" t="str">
        <f t="shared" si="14"/>
        <v>P078</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P078</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P078</v>
      </c>
      <c r="C485" s="133">
        <v>21</v>
      </c>
      <c r="D485" s="129" t="s">
        <v>1401</v>
      </c>
      <c r="E485" s="133">
        <f t="shared" si="15"/>
        <v>2015</v>
      </c>
      <c r="F485" s="129" t="s">
        <v>1408</v>
      </c>
      <c r="G485" s="134" t="s">
        <v>1202</v>
      </c>
      <c r="H485" s="130" t="str">
        <f>'05'!C15</f>
        <v>ADMINISTRAÇÃO</v>
      </c>
      <c r="I485" s="140" t="s">
        <v>695</v>
      </c>
      <c r="J485" s="138">
        <f>'05'!D707</f>
        <v>0</v>
      </c>
      <c r="K485" s="141">
        <f>'05'!D15</f>
        <v>0</v>
      </c>
      <c r="L485" s="176" t="str">
        <f>'05'!$B$7</f>
        <v>05 DEMONSTRATIVO DA DESPESA REALIZADA POR FUNÇÕES E SUBFUNÇÕES</v>
      </c>
    </row>
    <row r="486" spans="2:12" ht="15">
      <c r="B486" s="130" t="str">
        <f t="shared" si="14"/>
        <v>P078</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P078</v>
      </c>
      <c r="C487" s="133">
        <v>21</v>
      </c>
      <c r="D487" s="129" t="s">
        <v>1401</v>
      </c>
      <c r="E487" s="133">
        <f t="shared" si="15"/>
        <v>2015</v>
      </c>
      <c r="F487" s="129" t="s">
        <v>1412</v>
      </c>
      <c r="G487" s="134" t="s">
        <v>1344</v>
      </c>
      <c r="H487" s="130" t="str">
        <f>'05'!C17</f>
        <v>SEGURANÇA PÚBLICA</v>
      </c>
      <c r="I487" s="140" t="s">
        <v>695</v>
      </c>
      <c r="J487" s="138">
        <f>'05'!D709</f>
        <v>0</v>
      </c>
      <c r="K487" s="141">
        <f>'05'!D17</f>
        <v>0</v>
      </c>
      <c r="L487" s="176" t="str">
        <f>'05'!$B$7</f>
        <v>05 DEMONSTRATIVO DA DESPESA REALIZADA POR FUNÇÕES E SUBFUNÇÕES</v>
      </c>
    </row>
    <row r="488" spans="2:12" ht="15">
      <c r="B488" s="130" t="str">
        <f t="shared" si="14"/>
        <v>P078</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P078</v>
      </c>
      <c r="C489" s="133">
        <v>21</v>
      </c>
      <c r="D489" s="129" t="s">
        <v>1401</v>
      </c>
      <c r="E489" s="133">
        <f t="shared" si="15"/>
        <v>2015</v>
      </c>
      <c r="F489" s="129" t="s">
        <v>1416</v>
      </c>
      <c r="G489" s="134" t="s">
        <v>1417</v>
      </c>
      <c r="H489" s="130" t="str">
        <f>'05'!C19</f>
        <v>ASSISTÊNCIA SOCIAL</v>
      </c>
      <c r="I489" s="140" t="s">
        <v>695</v>
      </c>
      <c r="J489" s="138">
        <f>'05'!D711</f>
        <v>0</v>
      </c>
      <c r="K489" s="141">
        <f>'05'!D19</f>
        <v>0</v>
      </c>
      <c r="L489" s="176" t="str">
        <f>'05'!$B$7</f>
        <v>05 DEMONSTRATIVO DA DESPESA REALIZADA POR FUNÇÕES E SUBFUNÇÕES</v>
      </c>
    </row>
    <row r="490" spans="2:12" ht="15">
      <c r="B490" s="130" t="str">
        <f t="shared" si="14"/>
        <v>P078</v>
      </c>
      <c r="C490" s="133">
        <v>21</v>
      </c>
      <c r="D490" s="129" t="s">
        <v>1401</v>
      </c>
      <c r="E490" s="133">
        <f t="shared" si="15"/>
        <v>2015</v>
      </c>
      <c r="F490" s="129" t="s">
        <v>1418</v>
      </c>
      <c r="G490" s="134" t="s">
        <v>1419</v>
      </c>
      <c r="H490" s="130" t="str">
        <f>'05'!C20</f>
        <v>PREVIDÊNCIA SOCIAL</v>
      </c>
      <c r="I490" s="140" t="s">
        <v>695</v>
      </c>
      <c r="J490" s="138">
        <f>'05'!D712</f>
        <v>0</v>
      </c>
      <c r="K490" s="141">
        <f>'05'!D20</f>
        <v>0</v>
      </c>
      <c r="L490" s="176" t="str">
        <f>'05'!$B$7</f>
        <v>05 DEMONSTRATIVO DA DESPESA REALIZADA POR FUNÇÕES E SUBFUNÇÕES</v>
      </c>
    </row>
    <row r="491" spans="2:12" ht="15">
      <c r="B491" s="130" t="str">
        <f t="shared" si="14"/>
        <v>P078</v>
      </c>
      <c r="C491" s="133">
        <v>21</v>
      </c>
      <c r="D491" s="129" t="s">
        <v>1401</v>
      </c>
      <c r="E491" s="133">
        <f t="shared" si="15"/>
        <v>2015</v>
      </c>
      <c r="F491" s="129" t="s">
        <v>1421</v>
      </c>
      <c r="G491" s="134" t="s">
        <v>1422</v>
      </c>
      <c r="H491" s="130" t="str">
        <f>'05'!C21</f>
        <v>SAÚDE</v>
      </c>
      <c r="I491" s="140" t="s">
        <v>695</v>
      </c>
      <c r="J491" s="138">
        <f>'05'!D713</f>
        <v>0</v>
      </c>
      <c r="K491" s="141">
        <f>'05'!D21</f>
        <v>0</v>
      </c>
      <c r="L491" s="176" t="str">
        <f>'05'!$B$7</f>
        <v>05 DEMONSTRATIVO DA DESPESA REALIZADA POR FUNÇÕES E SUBFUNÇÕES</v>
      </c>
    </row>
    <row r="492" spans="2:12" ht="15">
      <c r="B492" s="130" t="str">
        <f t="shared" si="14"/>
        <v>P078</v>
      </c>
      <c r="C492" s="133">
        <v>21</v>
      </c>
      <c r="D492" s="129" t="s">
        <v>1401</v>
      </c>
      <c r="E492" s="133">
        <f t="shared" si="15"/>
        <v>2015</v>
      </c>
      <c r="F492" s="129" t="s">
        <v>1423</v>
      </c>
      <c r="G492" s="134" t="s">
        <v>1424</v>
      </c>
      <c r="H492" s="130" t="str">
        <f>'05'!C22</f>
        <v>Atenção Básica</v>
      </c>
      <c r="I492" s="140" t="s">
        <v>695</v>
      </c>
      <c r="J492" s="138">
        <f>'05'!D714</f>
        <v>0</v>
      </c>
      <c r="K492" s="141">
        <f>'05'!D22</f>
        <v>0</v>
      </c>
      <c r="L492" s="176" t="str">
        <f>'05'!$B$7</f>
        <v>05 DEMONSTRATIVO DA DESPESA REALIZADA POR FUNÇÕES E SUBFUNÇÕES</v>
      </c>
    </row>
    <row r="493" spans="2:12" ht="15">
      <c r="B493" s="130" t="str">
        <f t="shared" si="14"/>
        <v>P078</v>
      </c>
      <c r="C493" s="133">
        <v>21</v>
      </c>
      <c r="D493" s="129" t="s">
        <v>1401</v>
      </c>
      <c r="E493" s="133">
        <f t="shared" si="15"/>
        <v>2015</v>
      </c>
      <c r="F493" s="129" t="s">
        <v>1425</v>
      </c>
      <c r="G493" s="134" t="s">
        <v>1426</v>
      </c>
      <c r="H493" s="130" t="str">
        <f>'05'!C23</f>
        <v>Assistência Hospitalar e Ambulatorial</v>
      </c>
      <c r="I493" s="140" t="s">
        <v>695</v>
      </c>
      <c r="J493" s="138">
        <f>'05'!D715</f>
        <v>0</v>
      </c>
      <c r="K493" s="141">
        <f>'05'!D23</f>
        <v>0</v>
      </c>
      <c r="L493" s="176" t="str">
        <f>'05'!$B$7</f>
        <v>05 DEMONSTRATIVO DA DESPESA REALIZADA POR FUNÇÕES E SUBFUNÇÕES</v>
      </c>
    </row>
    <row r="494" spans="2:12" ht="15">
      <c r="B494" s="130" t="str">
        <f t="shared" si="14"/>
        <v>P078</v>
      </c>
      <c r="C494" s="133">
        <v>21</v>
      </c>
      <c r="D494" s="129" t="s">
        <v>1401</v>
      </c>
      <c r="E494" s="133">
        <f t="shared" si="15"/>
        <v>2015</v>
      </c>
      <c r="F494" s="129" t="s">
        <v>1427</v>
      </c>
      <c r="G494" s="134" t="s">
        <v>1428</v>
      </c>
      <c r="H494" s="130" t="str">
        <f>'05'!C24</f>
        <v>Suporte Profilático e Terapêutico</v>
      </c>
      <c r="I494" s="140" t="s">
        <v>695</v>
      </c>
      <c r="J494" s="138">
        <f>'05'!D716</f>
        <v>0</v>
      </c>
      <c r="K494" s="141">
        <f>'05'!D24</f>
        <v>0</v>
      </c>
      <c r="L494" s="176" t="str">
        <f>'05'!$B$7</f>
        <v>05 DEMONSTRATIVO DA DESPESA REALIZADA POR FUNÇÕES E SUBFUNÇÕES</v>
      </c>
    </row>
    <row r="495" spans="2:12" ht="15">
      <c r="B495" s="130" t="str">
        <f t="shared" si="14"/>
        <v>P078</v>
      </c>
      <c r="C495" s="133">
        <v>21</v>
      </c>
      <c r="D495" s="129" t="s">
        <v>1401</v>
      </c>
      <c r="E495" s="133">
        <f t="shared" si="15"/>
        <v>2015</v>
      </c>
      <c r="F495" s="129" t="s">
        <v>1429</v>
      </c>
      <c r="G495" s="134" t="s">
        <v>1430</v>
      </c>
      <c r="H495" s="130" t="str">
        <f>'05'!C25</f>
        <v>Vigilância Sanitária</v>
      </c>
      <c r="I495" s="140" t="s">
        <v>695</v>
      </c>
      <c r="J495" s="138">
        <f>'05'!D717</f>
        <v>0</v>
      </c>
      <c r="K495" s="141">
        <f>'05'!D25</f>
        <v>0</v>
      </c>
      <c r="L495" s="176" t="str">
        <f>'05'!$B$7</f>
        <v>05 DEMONSTRATIVO DA DESPESA REALIZADA POR FUNÇÕES E SUBFUNÇÕES</v>
      </c>
    </row>
    <row r="496" spans="2:12" ht="15">
      <c r="B496" s="130" t="str">
        <f t="shared" si="14"/>
        <v>P078</v>
      </c>
      <c r="C496" s="133">
        <v>21</v>
      </c>
      <c r="D496" s="129" t="s">
        <v>1401</v>
      </c>
      <c r="E496" s="133">
        <f t="shared" si="15"/>
        <v>2015</v>
      </c>
      <c r="F496" s="129" t="s">
        <v>1431</v>
      </c>
      <c r="G496" s="134" t="s">
        <v>1432</v>
      </c>
      <c r="H496" s="130" t="str">
        <f>'05'!C26</f>
        <v>Vigilância Epidemiológica</v>
      </c>
      <c r="I496" s="140" t="s">
        <v>695</v>
      </c>
      <c r="J496" s="138">
        <f>'05'!D718</f>
        <v>0</v>
      </c>
      <c r="K496" s="141">
        <f>'05'!D26</f>
        <v>0</v>
      </c>
      <c r="L496" s="176" t="str">
        <f>'05'!$B$7</f>
        <v>05 DEMONSTRATIVO DA DESPESA REALIZADA POR FUNÇÕES E SUBFUNÇÕES</v>
      </c>
    </row>
    <row r="497" spans="2:12" ht="15">
      <c r="B497" s="130" t="str">
        <f t="shared" si="14"/>
        <v>P078</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P078</v>
      </c>
      <c r="C498" s="133">
        <v>21</v>
      </c>
      <c r="D498" s="129" t="s">
        <v>1401</v>
      </c>
      <c r="E498" s="133">
        <f t="shared" si="15"/>
        <v>2015</v>
      </c>
      <c r="F498" s="129" t="s">
        <v>1435</v>
      </c>
      <c r="G498" s="134" t="s">
        <v>1436</v>
      </c>
      <c r="H498" s="130" t="str">
        <f>'05'!C28</f>
        <v>Demais Subfunções</v>
      </c>
      <c r="I498" s="140" t="s">
        <v>695</v>
      </c>
      <c r="J498" s="138">
        <f>'05'!D720</f>
        <v>0</v>
      </c>
      <c r="K498" s="141">
        <f>'05'!D28</f>
        <v>0</v>
      </c>
      <c r="L498" s="176" t="str">
        <f>'05'!$B$7</f>
        <v>05 DEMONSTRATIVO DA DESPESA REALIZADA POR FUNÇÕES E SUBFUNÇÕES</v>
      </c>
    </row>
    <row r="499" spans="2:12" ht="15">
      <c r="B499" s="130" t="str">
        <f t="shared" si="14"/>
        <v>P078</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P078</v>
      </c>
      <c r="C500" s="133">
        <v>21</v>
      </c>
      <c r="D500" s="129" t="s">
        <v>1401</v>
      </c>
      <c r="E500" s="133">
        <f t="shared" si="15"/>
        <v>2015</v>
      </c>
      <c r="F500" s="129" t="s">
        <v>1440</v>
      </c>
      <c r="G500" s="134" t="s">
        <v>1441</v>
      </c>
      <c r="H500" s="130" t="str">
        <f>'05'!C30</f>
        <v>EDUCAÇÃO</v>
      </c>
      <c r="I500" s="140" t="s">
        <v>695</v>
      </c>
      <c r="J500" s="138">
        <f>'05'!D722</f>
        <v>0</v>
      </c>
      <c r="K500" s="141">
        <f>'05'!D30</f>
        <v>0</v>
      </c>
      <c r="L500" s="176" t="str">
        <f>'05'!$B$7</f>
        <v>05 DEMONSTRATIVO DA DESPESA REALIZADA POR FUNÇÕES E SUBFUNÇÕES</v>
      </c>
    </row>
    <row r="501" spans="2:12" ht="15">
      <c r="B501" s="130" t="str">
        <f t="shared" si="14"/>
        <v>P078</v>
      </c>
      <c r="C501" s="133">
        <v>21</v>
      </c>
      <c r="D501" s="129" t="s">
        <v>1401</v>
      </c>
      <c r="E501" s="133">
        <f t="shared" si="15"/>
        <v>2015</v>
      </c>
      <c r="F501" s="129" t="s">
        <v>1442</v>
      </c>
      <c r="G501" s="134" t="s">
        <v>1443</v>
      </c>
      <c r="H501" s="130" t="str">
        <f>'05'!C31</f>
        <v>Ensino Fundamental</v>
      </c>
      <c r="I501" s="140" t="s">
        <v>695</v>
      </c>
      <c r="J501" s="138">
        <f>'05'!D723</f>
        <v>0</v>
      </c>
      <c r="K501" s="141">
        <f>'05'!D31</f>
        <v>0</v>
      </c>
      <c r="L501" s="176" t="str">
        <f>'05'!$B$7</f>
        <v>05 DEMONSTRATIVO DA DESPESA REALIZADA POR FUNÇÕES E SUBFUNÇÕES</v>
      </c>
    </row>
    <row r="502" spans="2:12" ht="15">
      <c r="B502" s="130" t="str">
        <f t="shared" si="14"/>
        <v>P078</v>
      </c>
      <c r="C502" s="133">
        <v>21</v>
      </c>
      <c r="D502" s="129" t="s">
        <v>1401</v>
      </c>
      <c r="E502" s="133">
        <f t="shared" si="15"/>
        <v>2015</v>
      </c>
      <c r="F502" s="129" t="s">
        <v>1444</v>
      </c>
      <c r="G502" s="134" t="s">
        <v>1445</v>
      </c>
      <c r="H502" s="130" t="str">
        <f>'05'!C32</f>
        <v>Educação Infantil</v>
      </c>
      <c r="I502" s="140" t="s">
        <v>695</v>
      </c>
      <c r="J502" s="138">
        <f>'05'!D724</f>
        <v>0</v>
      </c>
      <c r="K502" s="141">
        <f>'05'!D32</f>
        <v>0</v>
      </c>
      <c r="L502" s="176" t="str">
        <f>'05'!$B$7</f>
        <v>05 DEMONSTRATIVO DA DESPESA REALIZADA POR FUNÇÕES E SUBFUNÇÕES</v>
      </c>
    </row>
    <row r="503" spans="2:12" ht="15">
      <c r="B503" s="130" t="str">
        <f t="shared" si="14"/>
        <v>P078</v>
      </c>
      <c r="C503" s="133">
        <v>21</v>
      </c>
      <c r="D503" s="129" t="s">
        <v>1401</v>
      </c>
      <c r="E503" s="133">
        <f t="shared" si="15"/>
        <v>2015</v>
      </c>
      <c r="F503" s="129" t="s">
        <v>1446</v>
      </c>
      <c r="G503" s="134" t="s">
        <v>1447</v>
      </c>
      <c r="H503" s="130" t="str">
        <f>'05'!C33</f>
        <v>Demais Subfunções</v>
      </c>
      <c r="I503" s="140" t="s">
        <v>695</v>
      </c>
      <c r="J503" s="138">
        <f>'05'!D725</f>
        <v>0</v>
      </c>
      <c r="K503" s="141">
        <f>'05'!D33</f>
        <v>0</v>
      </c>
      <c r="L503" s="176" t="str">
        <f>'05'!$B$7</f>
        <v>05 DEMONSTRATIVO DA DESPESA REALIZADA POR FUNÇÕES E SUBFUNÇÕES</v>
      </c>
    </row>
    <row r="504" spans="2:12" ht="15">
      <c r="B504" s="130" t="str">
        <f t="shared" si="14"/>
        <v>P078</v>
      </c>
      <c r="C504" s="133">
        <v>21</v>
      </c>
      <c r="D504" s="129" t="s">
        <v>1401</v>
      </c>
      <c r="E504" s="133">
        <f t="shared" si="15"/>
        <v>2015</v>
      </c>
      <c r="F504" s="129" t="s">
        <v>1448</v>
      </c>
      <c r="G504" s="134" t="s">
        <v>1449</v>
      </c>
      <c r="H504" s="130" t="str">
        <f>'05'!C34</f>
        <v>CULTURA</v>
      </c>
      <c r="I504" s="140" t="s">
        <v>695</v>
      </c>
      <c r="J504" s="138">
        <f>'05'!D726</f>
        <v>0</v>
      </c>
      <c r="K504" s="141">
        <f>'05'!D34</f>
        <v>0</v>
      </c>
      <c r="L504" s="176" t="str">
        <f>'05'!$B$7</f>
        <v>05 DEMONSTRATIVO DA DESPESA REALIZADA POR FUNÇÕES E SUBFUNÇÕES</v>
      </c>
    </row>
    <row r="505" spans="2:12" ht="15">
      <c r="B505" s="130" t="str">
        <f t="shared" si="14"/>
        <v>P078</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P078</v>
      </c>
      <c r="C506" s="133">
        <v>21</v>
      </c>
      <c r="D506" s="129" t="s">
        <v>1401</v>
      </c>
      <c r="E506" s="133">
        <f t="shared" si="15"/>
        <v>2015</v>
      </c>
      <c r="F506" s="129" t="s">
        <v>1454</v>
      </c>
      <c r="G506" s="134" t="s">
        <v>1455</v>
      </c>
      <c r="H506" s="130" t="str">
        <f>'05'!C36</f>
        <v>URBANISMO</v>
      </c>
      <c r="I506" s="140" t="s">
        <v>695</v>
      </c>
      <c r="J506" s="138">
        <f>'05'!D728</f>
        <v>0</v>
      </c>
      <c r="K506" s="141">
        <f>'05'!D36</f>
        <v>0</v>
      </c>
      <c r="L506" s="176" t="str">
        <f>'05'!$B$7</f>
        <v>05 DEMONSTRATIVO DA DESPESA REALIZADA POR FUNÇÕES E SUBFUNÇÕES</v>
      </c>
    </row>
    <row r="507" spans="2:12" ht="15">
      <c r="B507" s="130" t="str">
        <f t="shared" si="14"/>
        <v>P078</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P078</v>
      </c>
      <c r="C508" s="133">
        <v>21</v>
      </c>
      <c r="D508" s="129" t="s">
        <v>1401</v>
      </c>
      <c r="E508" s="133">
        <f t="shared" si="15"/>
        <v>2015</v>
      </c>
      <c r="F508" s="129" t="s">
        <v>1460</v>
      </c>
      <c r="G508" s="134" t="s">
        <v>1461</v>
      </c>
      <c r="H508" s="130" t="str">
        <f>'05'!C38</f>
        <v>SANEAMENTO</v>
      </c>
      <c r="I508" s="140" t="s">
        <v>695</v>
      </c>
      <c r="J508" s="138">
        <f>'05'!D730</f>
        <v>0</v>
      </c>
      <c r="K508" s="141">
        <f>'05'!D38</f>
        <v>0</v>
      </c>
      <c r="L508" s="176" t="str">
        <f>'05'!$B$7</f>
        <v>05 DEMONSTRATIVO DA DESPESA REALIZADA POR FUNÇÕES E SUBFUNÇÕES</v>
      </c>
    </row>
    <row r="509" spans="2:12" ht="15">
      <c r="B509" s="130" t="str">
        <f t="shared" si="14"/>
        <v>P078</v>
      </c>
      <c r="C509" s="133">
        <v>21</v>
      </c>
      <c r="D509" s="129" t="s">
        <v>1401</v>
      </c>
      <c r="E509" s="133">
        <f t="shared" si="15"/>
        <v>2015</v>
      </c>
      <c r="F509" s="129" t="s">
        <v>1463</v>
      </c>
      <c r="G509" s="134" t="s">
        <v>1464</v>
      </c>
      <c r="H509" s="130" t="str">
        <f>'05'!C39</f>
        <v>GESTÃO AMBIENTAL</v>
      </c>
      <c r="I509" s="140" t="s">
        <v>695</v>
      </c>
      <c r="J509" s="138">
        <f>'05'!D731</f>
        <v>0</v>
      </c>
      <c r="K509" s="141">
        <f>'05'!D39</f>
        <v>0</v>
      </c>
      <c r="L509" s="176" t="str">
        <f>'05'!$B$7</f>
        <v>05 DEMONSTRATIVO DA DESPESA REALIZADA POR FUNÇÕES E SUBFUNÇÕES</v>
      </c>
    </row>
    <row r="510" spans="2:12" ht="15">
      <c r="B510" s="130" t="str">
        <f t="shared" si="14"/>
        <v>P078</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P078</v>
      </c>
      <c r="C511" s="133">
        <v>21</v>
      </c>
      <c r="D511" s="129" t="s">
        <v>1401</v>
      </c>
      <c r="E511" s="133">
        <f t="shared" si="15"/>
        <v>2015</v>
      </c>
      <c r="F511" s="129" t="s">
        <v>1469</v>
      </c>
      <c r="G511" s="134" t="s">
        <v>1470</v>
      </c>
      <c r="H511" s="130" t="str">
        <f>'05'!C41</f>
        <v>AGRICULTURA</v>
      </c>
      <c r="I511" s="140" t="s">
        <v>695</v>
      </c>
      <c r="J511" s="138">
        <f>'05'!D733</f>
        <v>0</v>
      </c>
      <c r="K511" s="141">
        <f>'05'!D41</f>
        <v>0</v>
      </c>
      <c r="L511" s="176" t="str">
        <f>'05'!$B$7</f>
        <v>05 DEMONSTRATIVO DA DESPESA REALIZADA POR FUNÇÕES E SUBFUNÇÕES</v>
      </c>
    </row>
    <row r="512" spans="2:12" ht="15">
      <c r="B512" s="130" t="str">
        <f t="shared" si="14"/>
        <v>P078</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P078</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P078</v>
      </c>
      <c r="C514" s="133">
        <v>21</v>
      </c>
      <c r="D514" s="129" t="s">
        <v>1401</v>
      </c>
      <c r="E514" s="133">
        <f t="shared" si="15"/>
        <v>2015</v>
      </c>
      <c r="F514" s="129" t="s">
        <v>1478</v>
      </c>
      <c r="G514" s="134" t="s">
        <v>1479</v>
      </c>
      <c r="H514" s="130" t="str">
        <f>'05'!C44</f>
        <v>COMÉRCIO E SERVIÇOS</v>
      </c>
      <c r="I514" s="140" t="s">
        <v>695</v>
      </c>
      <c r="J514" s="138">
        <f>'05'!D736</f>
        <v>0</v>
      </c>
      <c r="K514" s="141">
        <f>'05'!D44</f>
        <v>0</v>
      </c>
      <c r="L514" s="176" t="str">
        <f>'05'!$B$7</f>
        <v>05 DEMONSTRATIVO DA DESPESA REALIZADA POR FUNÇÕES E SUBFUNÇÕES</v>
      </c>
    </row>
    <row r="515" spans="2:12" ht="15">
      <c r="B515" s="130" t="str">
        <f t="shared" si="14"/>
        <v>P078</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P078</v>
      </c>
      <c r="C516" s="133">
        <v>21</v>
      </c>
      <c r="D516" s="129" t="s">
        <v>1401</v>
      </c>
      <c r="E516" s="133">
        <f t="shared" si="15"/>
        <v>2015</v>
      </c>
      <c r="F516" s="129" t="s">
        <v>1484</v>
      </c>
      <c r="G516" s="134" t="s">
        <v>1485</v>
      </c>
      <c r="H516" s="130" t="str">
        <f>'05'!C46</f>
        <v>ENERGIA</v>
      </c>
      <c r="I516" s="140" t="s">
        <v>695</v>
      </c>
      <c r="J516" s="138">
        <f>'05'!D738</f>
        <v>0</v>
      </c>
      <c r="K516" s="141">
        <f>'05'!D46</f>
        <v>0</v>
      </c>
      <c r="L516" s="176" t="str">
        <f>'05'!$B$7</f>
        <v>05 DEMONSTRATIVO DA DESPESA REALIZADA POR FUNÇÕES E SUBFUNÇÕES</v>
      </c>
    </row>
    <row r="517" spans="2:12" ht="15">
      <c r="B517" s="130" t="str">
        <f t="shared" si="14"/>
        <v>P078</v>
      </c>
      <c r="C517" s="133">
        <v>21</v>
      </c>
      <c r="D517" s="129" t="s">
        <v>1401</v>
      </c>
      <c r="E517" s="133">
        <f t="shared" si="15"/>
        <v>2015</v>
      </c>
      <c r="F517" s="129" t="s">
        <v>1487</v>
      </c>
      <c r="G517" s="134" t="s">
        <v>1488</v>
      </c>
      <c r="H517" s="130" t="str">
        <f>'05'!C47</f>
        <v>TRANSPORTE</v>
      </c>
      <c r="I517" s="140" t="s">
        <v>695</v>
      </c>
      <c r="J517" s="138">
        <f>'05'!D739</f>
        <v>0</v>
      </c>
      <c r="K517" s="141">
        <f>'05'!D47</f>
        <v>0</v>
      </c>
      <c r="L517" s="176" t="str">
        <f>'05'!$B$7</f>
        <v>05 DEMONSTRATIVO DA DESPESA REALIZADA POR FUNÇÕES E SUBFUNÇÕES</v>
      </c>
    </row>
    <row r="518" spans="2:12" ht="15">
      <c r="B518" s="130" t="str">
        <f t="shared" si="14"/>
        <v>P078</v>
      </c>
      <c r="C518" s="133">
        <v>21</v>
      </c>
      <c r="D518" s="129" t="s">
        <v>1401</v>
      </c>
      <c r="E518" s="133">
        <f t="shared" si="15"/>
        <v>2015</v>
      </c>
      <c r="F518" s="129" t="s">
        <v>1490</v>
      </c>
      <c r="G518" s="134" t="s">
        <v>1491</v>
      </c>
      <c r="H518" s="130" t="str">
        <f>'05'!C48</f>
        <v>DESPORTO E LAZER</v>
      </c>
      <c r="I518" s="140" t="s">
        <v>695</v>
      </c>
      <c r="J518" s="138">
        <f>'05'!D740</f>
        <v>0</v>
      </c>
      <c r="K518" s="141">
        <f>'05'!D48</f>
        <v>0</v>
      </c>
      <c r="L518" s="176" t="str">
        <f>'05'!$B$7</f>
        <v>05 DEMONSTRATIVO DA DESPESA REALIZADA POR FUNÇÕES E SUBFUNÇÕES</v>
      </c>
    </row>
    <row r="519" spans="2:12" ht="15">
      <c r="B519" s="130" t="str">
        <f aca="true" t="shared" si="16" ref="B519:B607">B518</f>
        <v>P078</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0</v>
      </c>
      <c r="L519" s="176" t="str">
        <f>'05'!$B$7</f>
        <v>05 DEMONSTRATIVO DA DESPESA REALIZADA POR FUNÇÕES E SUBFUNÇÕES</v>
      </c>
    </row>
    <row r="520" spans="2:12" ht="15">
      <c r="B520" s="130" t="str">
        <f t="shared" si="16"/>
        <v>P078</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P078</v>
      </c>
      <c r="C521" s="133">
        <v>21</v>
      </c>
      <c r="D521" s="129" t="s">
        <v>1401</v>
      </c>
      <c r="E521" s="133">
        <f t="shared" si="17"/>
        <v>2015</v>
      </c>
      <c r="F521" s="129" t="s">
        <v>1499</v>
      </c>
      <c r="G521" s="134" t="s">
        <v>937</v>
      </c>
      <c r="H521" s="130" t="s">
        <v>1500</v>
      </c>
      <c r="I521" s="140" t="s">
        <v>695</v>
      </c>
      <c r="J521" s="138">
        <f>'03'!D704</f>
        <v>0</v>
      </c>
      <c r="K521" s="141">
        <f>'03'!D12</f>
        <v>75435000</v>
      </c>
      <c r="L521" s="176" t="str">
        <f>'03'!$B$7</f>
        <v>03 RECEITA ESTIMADA E DESPESA FIXADA</v>
      </c>
    </row>
    <row r="522" spans="2:12" ht="15">
      <c r="B522" s="130" t="str">
        <f t="shared" si="16"/>
        <v>P078</v>
      </c>
      <c r="C522" s="133">
        <v>22</v>
      </c>
      <c r="D522" s="129" t="s">
        <v>1501</v>
      </c>
      <c r="E522" s="133">
        <f t="shared" si="17"/>
        <v>2015</v>
      </c>
      <c r="F522" s="129" t="s">
        <v>1502</v>
      </c>
      <c r="G522" s="134" t="s">
        <v>1030</v>
      </c>
      <c r="H522" s="130" t="s">
        <v>1991</v>
      </c>
      <c r="I522" s="140" t="s">
        <v>695</v>
      </c>
      <c r="J522" s="138">
        <f>'03'!D715</f>
        <v>0</v>
      </c>
      <c r="K522" s="141">
        <f>'03'!D29</f>
        <v>0</v>
      </c>
      <c r="L522" s="176" t="str">
        <f>'03'!$B$7</f>
        <v>03 RECEITA ESTIMADA E DESPESA FIXADA</v>
      </c>
    </row>
    <row r="523" spans="2:12" ht="15">
      <c r="B523" s="130" t="str">
        <f t="shared" si="16"/>
        <v>P078</v>
      </c>
      <c r="C523" s="133">
        <v>22</v>
      </c>
      <c r="D523" s="129" t="s">
        <v>1501</v>
      </c>
      <c r="E523" s="133">
        <f t="shared" si="17"/>
        <v>2015</v>
      </c>
      <c r="F523" s="129" t="s">
        <v>1503</v>
      </c>
      <c r="G523" s="134" t="s">
        <v>1065</v>
      </c>
      <c r="H523" s="130" t="s">
        <v>415</v>
      </c>
      <c r="I523" s="140" t="s">
        <v>695</v>
      </c>
      <c r="J523" s="138">
        <f>'03'!D721</f>
        <v>0</v>
      </c>
      <c r="K523" s="141">
        <f>'03'!D31</f>
        <v>0</v>
      </c>
      <c r="L523" s="176" t="str">
        <f>'03'!$B$7</f>
        <v>03 RECEITA ESTIMADA E DESPESA FIXADA</v>
      </c>
    </row>
    <row r="524" spans="2:12" ht="15">
      <c r="B524" s="130" t="str">
        <f t="shared" si="16"/>
        <v>P078</v>
      </c>
      <c r="C524" s="133">
        <v>30</v>
      </c>
      <c r="D524" s="129" t="s">
        <v>1504</v>
      </c>
      <c r="E524" s="133">
        <f t="shared" si="17"/>
        <v>2015</v>
      </c>
      <c r="F524" s="129" t="s">
        <v>1505</v>
      </c>
      <c r="G524" s="134" t="s">
        <v>937</v>
      </c>
      <c r="H524" s="130" t="s">
        <v>1506</v>
      </c>
      <c r="I524" s="140" t="s">
        <v>695</v>
      </c>
      <c r="J524" s="138">
        <f>'11'!D705</f>
        <v>0</v>
      </c>
      <c r="K524" s="141">
        <f>'11'!D11</f>
        <v>0</v>
      </c>
      <c r="L524" s="176" t="str">
        <f>'11'!$B$6</f>
        <v>11 INFORMAÇÕES DIVERSAS ACERCA DO ATIVO, DO PASSIVO E DA DÍVIDA ATIVA</v>
      </c>
    </row>
    <row r="525" spans="2:12" ht="15">
      <c r="B525" s="130" t="str">
        <f t="shared" si="16"/>
        <v>P078</v>
      </c>
      <c r="C525" s="133">
        <v>29</v>
      </c>
      <c r="D525" s="129" t="s">
        <v>1507</v>
      </c>
      <c r="E525" s="133">
        <f t="shared" si="17"/>
        <v>2015</v>
      </c>
      <c r="F525" s="129" t="s">
        <v>1508</v>
      </c>
      <c r="G525" s="134" t="s">
        <v>937</v>
      </c>
      <c r="H525" s="130" t="s">
        <v>468</v>
      </c>
      <c r="I525" s="140" t="s">
        <v>695</v>
      </c>
      <c r="J525" s="138">
        <f>'11'!D706</f>
        <v>0</v>
      </c>
      <c r="K525" s="141">
        <f>'11'!D12</f>
        <v>0</v>
      </c>
      <c r="L525" s="176" t="str">
        <f>'11'!$B$6</f>
        <v>11 INFORMAÇÕES DIVERSAS ACERCA DO ATIVO, DO PASSIVO E DA DÍVIDA ATIVA</v>
      </c>
    </row>
    <row r="526" spans="2:12" ht="15">
      <c r="B526" s="130" t="str">
        <f t="shared" si="16"/>
        <v>P078</v>
      </c>
      <c r="C526" s="133">
        <v>29</v>
      </c>
      <c r="D526" s="129" t="s">
        <v>1507</v>
      </c>
      <c r="E526" s="133">
        <f t="shared" si="17"/>
        <v>2015</v>
      </c>
      <c r="F526" s="129" t="s">
        <v>1509</v>
      </c>
      <c r="G526" s="134" t="s">
        <v>1162</v>
      </c>
      <c r="H526" s="130" t="s">
        <v>1510</v>
      </c>
      <c r="I526" s="140" t="s">
        <v>695</v>
      </c>
      <c r="J526" s="138">
        <f>'11'!D707</f>
        <v>0</v>
      </c>
      <c r="K526" s="141">
        <f>'11'!D14</f>
        <v>0</v>
      </c>
      <c r="L526" s="176" t="str">
        <f>'11'!$B$6</f>
        <v>11 INFORMAÇÕES DIVERSAS ACERCA DO ATIVO, DO PASSIVO E DA DÍVIDA ATIVA</v>
      </c>
    </row>
    <row r="527" spans="2:12" ht="15">
      <c r="B527" s="130" t="str">
        <f t="shared" si="16"/>
        <v>P078</v>
      </c>
      <c r="C527" s="133">
        <v>30</v>
      </c>
      <c r="D527" s="129" t="s">
        <v>1504</v>
      </c>
      <c r="E527" s="133">
        <f t="shared" si="17"/>
        <v>2015</v>
      </c>
      <c r="F527" s="129" t="s">
        <v>1511</v>
      </c>
      <c r="G527" s="134" t="s">
        <v>1030</v>
      </c>
      <c r="H527" s="130" t="s">
        <v>1512</v>
      </c>
      <c r="I527" s="140" t="s">
        <v>695</v>
      </c>
      <c r="J527" s="138">
        <f>'11'!D710</f>
        <v>0</v>
      </c>
      <c r="K527" s="141">
        <f>'11'!D17</f>
        <v>0</v>
      </c>
      <c r="L527" s="176" t="str">
        <f>'11'!$B$6</f>
        <v>11 INFORMAÇÕES DIVERSAS ACERCA DO ATIVO, DO PASSIVO E DA DÍVIDA ATIVA</v>
      </c>
    </row>
    <row r="528" spans="2:12" ht="15">
      <c r="B528" s="130" t="str">
        <f t="shared" si="16"/>
        <v>P078</v>
      </c>
      <c r="C528" s="133">
        <v>29</v>
      </c>
      <c r="D528" s="129" t="s">
        <v>1507</v>
      </c>
      <c r="E528" s="133">
        <f t="shared" si="17"/>
        <v>2015</v>
      </c>
      <c r="F528" s="129" t="s">
        <v>1513</v>
      </c>
      <c r="G528" s="134" t="s">
        <v>1030</v>
      </c>
      <c r="H528" s="130" t="s">
        <v>1514</v>
      </c>
      <c r="I528" s="140" t="s">
        <v>695</v>
      </c>
      <c r="J528" s="138">
        <f>'11'!D711</f>
        <v>0</v>
      </c>
      <c r="K528" s="141">
        <f>'11'!D18</f>
        <v>0</v>
      </c>
      <c r="L528" s="176" t="str">
        <f>'11'!$B$6</f>
        <v>11 INFORMAÇÕES DIVERSAS ACERCA DO ATIVO, DO PASSIVO E DA DÍVIDA ATIVA</v>
      </c>
    </row>
    <row r="529" spans="2:12" ht="15">
      <c r="B529" s="130" t="str">
        <f t="shared" si="16"/>
        <v>P078</v>
      </c>
      <c r="C529" s="133">
        <v>29</v>
      </c>
      <c r="D529" s="129" t="s">
        <v>1507</v>
      </c>
      <c r="E529" s="133">
        <f t="shared" si="17"/>
        <v>2015</v>
      </c>
      <c r="F529" s="129" t="s">
        <v>1515</v>
      </c>
      <c r="G529" s="134" t="s">
        <v>1516</v>
      </c>
      <c r="H529" s="130" t="s">
        <v>1517</v>
      </c>
      <c r="I529" s="140" t="s">
        <v>695</v>
      </c>
      <c r="J529" s="138">
        <f>'11'!D712</f>
        <v>0</v>
      </c>
      <c r="K529" s="141">
        <f>'11'!D20</f>
        <v>0</v>
      </c>
      <c r="L529" s="176" t="str">
        <f>'11'!$B$6</f>
        <v>11 INFORMAÇÕES DIVERSAS ACERCA DO ATIVO, DO PASSIVO E DA DÍVIDA ATIVA</v>
      </c>
    </row>
    <row r="530" spans="2:12" ht="15">
      <c r="B530" s="130" t="str">
        <f t="shared" si="16"/>
        <v>P078</v>
      </c>
      <c r="C530" s="133">
        <v>31</v>
      </c>
      <c r="D530" s="129" t="s">
        <v>1518</v>
      </c>
      <c r="E530" s="133">
        <f t="shared" si="17"/>
        <v>2015</v>
      </c>
      <c r="F530" s="129" t="s">
        <v>1519</v>
      </c>
      <c r="G530" s="134" t="s">
        <v>1168</v>
      </c>
      <c r="H530" s="130" t="s">
        <v>1520</v>
      </c>
      <c r="I530" s="140" t="s">
        <v>695</v>
      </c>
      <c r="J530" s="138">
        <f>'11'!D715</f>
        <v>0</v>
      </c>
      <c r="K530" s="141">
        <f>'11'!D23</f>
        <v>0</v>
      </c>
      <c r="L530" s="176" t="str">
        <f>'11'!$B$6</f>
        <v>11 INFORMAÇÕES DIVERSAS ACERCA DO ATIVO, DO PASSIVO E DA DÍVIDA ATIVA</v>
      </c>
    </row>
    <row r="531" spans="2:12" ht="15">
      <c r="B531" s="130" t="str">
        <f t="shared" si="16"/>
        <v>P078</v>
      </c>
      <c r="C531" s="133">
        <v>31</v>
      </c>
      <c r="D531" s="129" t="s">
        <v>1518</v>
      </c>
      <c r="E531" s="133">
        <f t="shared" si="17"/>
        <v>2015</v>
      </c>
      <c r="F531" s="129" t="s">
        <v>1521</v>
      </c>
      <c r="G531" s="134" t="s">
        <v>1027</v>
      </c>
      <c r="H531" s="130" t="s">
        <v>1522</v>
      </c>
      <c r="I531" s="140" t="s">
        <v>695</v>
      </c>
      <c r="J531" s="138">
        <f>'11'!D716</f>
        <v>0</v>
      </c>
      <c r="K531" s="141">
        <f>'11'!D24</f>
        <v>0</v>
      </c>
      <c r="L531" s="176" t="str">
        <f>'11'!$B$6</f>
        <v>11 INFORMAÇÕES DIVERSAS ACERCA DO ATIVO, DO PASSIVO E DA DÍVIDA ATIVA</v>
      </c>
    </row>
    <row r="532" spans="2:12" ht="15">
      <c r="B532" s="130" t="str">
        <f t="shared" si="16"/>
        <v>P078</v>
      </c>
      <c r="C532" s="133">
        <v>31</v>
      </c>
      <c r="D532" s="129" t="s">
        <v>1518</v>
      </c>
      <c r="E532" s="133">
        <f t="shared" si="17"/>
        <v>2015</v>
      </c>
      <c r="F532" s="129" t="s">
        <v>1523</v>
      </c>
      <c r="G532" s="134" t="s">
        <v>937</v>
      </c>
      <c r="H532" s="130" t="s">
        <v>1524</v>
      </c>
      <c r="I532" s="140" t="s">
        <v>695</v>
      </c>
      <c r="J532" s="138">
        <f>'11'!D717</f>
        <v>0</v>
      </c>
      <c r="K532" s="141">
        <f>'11'!D25</f>
        <v>0</v>
      </c>
      <c r="L532" s="176" t="str">
        <f>'11'!$B$6</f>
        <v>11 INFORMAÇÕES DIVERSAS ACERCA DO ATIVO, DO PASSIVO E DA DÍVIDA ATIVA</v>
      </c>
    </row>
    <row r="533" spans="2:12" ht="15">
      <c r="B533" s="130" t="str">
        <f t="shared" si="16"/>
        <v>P078</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P078</v>
      </c>
      <c r="C534" s="133">
        <v>31</v>
      </c>
      <c r="D534" s="129" t="s">
        <v>1518</v>
      </c>
      <c r="E534" s="133">
        <f t="shared" si="17"/>
        <v>2015</v>
      </c>
      <c r="F534" s="129" t="s">
        <v>1527</v>
      </c>
      <c r="G534" s="134" t="s">
        <v>1162</v>
      </c>
      <c r="H534" s="130" t="s">
        <v>1528</v>
      </c>
      <c r="I534" s="140" t="s">
        <v>695</v>
      </c>
      <c r="J534" s="138">
        <f>'11'!D719</f>
        <v>0</v>
      </c>
      <c r="K534" s="141">
        <f>'11'!D27</f>
        <v>0</v>
      </c>
      <c r="L534" s="176" t="str">
        <f>'11'!$B$6</f>
        <v>11 INFORMAÇÕES DIVERSAS ACERCA DO ATIVO, DO PASSIVO E DA DÍVIDA ATIVA</v>
      </c>
    </row>
    <row r="535" spans="2:12" ht="15">
      <c r="B535" s="130" t="str">
        <f t="shared" si="16"/>
        <v>P078</v>
      </c>
      <c r="C535" s="133">
        <v>99</v>
      </c>
      <c r="D535" s="129" t="s">
        <v>124</v>
      </c>
      <c r="E535" s="133">
        <f t="shared" si="17"/>
        <v>2015</v>
      </c>
      <c r="F535" s="129" t="s">
        <v>1560</v>
      </c>
      <c r="G535" s="134" t="s">
        <v>225</v>
      </c>
      <c r="H535" s="130" t="s">
        <v>1561</v>
      </c>
      <c r="I535" s="140" t="s">
        <v>655</v>
      </c>
      <c r="J535" s="133">
        <f>'01'!F701</f>
        <v>0</v>
      </c>
      <c r="K535" s="129" t="str">
        <f>UPPER('01'!F9)</f>
        <v>MANOEL DE ARAUJO BARBOSA</v>
      </c>
      <c r="L535" s="176" t="str">
        <f>'01'!$B$6</f>
        <v>01 DADOS DO RESPONSÁVEL PELO PREENCHIMENTO DESTE APLICATIVO</v>
      </c>
    </row>
    <row r="536" spans="2:12" ht="15">
      <c r="B536" s="130" t="str">
        <f t="shared" si="16"/>
        <v>P078</v>
      </c>
      <c r="C536" s="133">
        <v>99</v>
      </c>
      <c r="D536" s="129" t="s">
        <v>124</v>
      </c>
      <c r="E536" s="133">
        <f t="shared" si="17"/>
        <v>2015</v>
      </c>
      <c r="F536" s="129" t="s">
        <v>1562</v>
      </c>
      <c r="G536" s="134" t="s">
        <v>226</v>
      </c>
      <c r="H536" s="130" t="s">
        <v>223</v>
      </c>
      <c r="I536" s="140" t="s">
        <v>655</v>
      </c>
      <c r="J536" s="133">
        <f>'01'!F702</f>
        <v>0</v>
      </c>
      <c r="K536" s="129" t="str">
        <f>LOWER('01'!F10)</f>
        <v>marabar3@hotmail.com</v>
      </c>
      <c r="L536" s="176" t="str">
        <f>'01'!$B$6</f>
        <v>01 DADOS DO RESPONSÁVEL PELO PREENCHIMENTO DESTE APLICATIVO</v>
      </c>
    </row>
    <row r="537" spans="2:12" ht="15">
      <c r="B537" s="130" t="str">
        <f t="shared" si="16"/>
        <v>P078</v>
      </c>
      <c r="C537" s="133">
        <v>99</v>
      </c>
      <c r="D537" s="129" t="s">
        <v>124</v>
      </c>
      <c r="E537" s="133">
        <f aca="true" t="shared" si="18" ref="E537:E600">E536</f>
        <v>2015</v>
      </c>
      <c r="F537" s="129" t="s">
        <v>1563</v>
      </c>
      <c r="G537" s="134" t="s">
        <v>227</v>
      </c>
      <c r="H537" s="130" t="s">
        <v>224</v>
      </c>
      <c r="I537" s="140" t="s">
        <v>1564</v>
      </c>
      <c r="J537" s="133">
        <f>'01'!F703</f>
        <v>0</v>
      </c>
      <c r="K537" s="129">
        <f>'01'!F11</f>
        <v>8196015902</v>
      </c>
      <c r="L537" s="176" t="str">
        <f>'01'!$B$6</f>
        <v>01 DADOS DO RESPONSÁVEL PELO PREENCHIMENTO DESTE APLICATIVO</v>
      </c>
    </row>
    <row r="538" spans="2:12" ht="15">
      <c r="B538" s="130" t="str">
        <f t="shared" si="16"/>
        <v>P078</v>
      </c>
      <c r="C538" s="133">
        <v>99</v>
      </c>
      <c r="D538" s="129" t="s">
        <v>124</v>
      </c>
      <c r="E538" s="133">
        <f t="shared" si="18"/>
        <v>2015</v>
      </c>
      <c r="F538" s="129" t="s">
        <v>1624</v>
      </c>
      <c r="G538" s="134" t="s">
        <v>124</v>
      </c>
      <c r="H538" s="130" t="s">
        <v>1623</v>
      </c>
      <c r="I538" s="140" t="s">
        <v>655</v>
      </c>
      <c r="J538" s="133">
        <f>'01'!F704</f>
        <v>0</v>
      </c>
      <c r="K538" s="129" t="str">
        <f>LOWER('01'!W14)</f>
        <v>www.ilhadeitamaraca.tur.br</v>
      </c>
      <c r="L538" s="176" t="str">
        <f>'01'!$B$6</f>
        <v>01 DADOS DO RESPONSÁVEL PELO PREENCHIMENTO DESTE APLICATIVO</v>
      </c>
    </row>
    <row r="539" spans="2:12" ht="15">
      <c r="B539" s="130" t="str">
        <f t="shared" si="16"/>
        <v>P078</v>
      </c>
      <c r="C539" s="133" t="s">
        <v>124</v>
      </c>
      <c r="D539" s="129" t="s">
        <v>1565</v>
      </c>
      <c r="E539" s="133">
        <f t="shared" si="18"/>
        <v>2015</v>
      </c>
      <c r="F539" s="129" t="s">
        <v>124</v>
      </c>
      <c r="G539" s="134" t="s">
        <v>124</v>
      </c>
      <c r="H539" s="130" t="s">
        <v>1905</v>
      </c>
      <c r="I539" s="140" t="s">
        <v>695</v>
      </c>
      <c r="J539" s="138">
        <f>'14'!H702</f>
        <v>0</v>
      </c>
      <c r="K539" s="141">
        <f>'14'!H10</f>
        <v>16000</v>
      </c>
      <c r="L539" s="176" t="str">
        <f>'14'!$B$6</f>
        <v>14 SUBSÍDIO FIXADO - PREFEITO</v>
      </c>
    </row>
    <row r="540" spans="2:12" ht="15">
      <c r="B540" s="130" t="str">
        <f t="shared" si="16"/>
        <v>P078</v>
      </c>
      <c r="C540" s="133" t="s">
        <v>124</v>
      </c>
      <c r="D540" s="129" t="s">
        <v>1565</v>
      </c>
      <c r="E540" s="133">
        <f t="shared" si="18"/>
        <v>2015</v>
      </c>
      <c r="F540" s="129" t="s">
        <v>124</v>
      </c>
      <c r="G540" s="134" t="s">
        <v>124</v>
      </c>
      <c r="H540" s="130" t="s">
        <v>1906</v>
      </c>
      <c r="I540" s="140" t="s">
        <v>695</v>
      </c>
      <c r="J540" s="138">
        <f>'14'!H703</f>
        <v>0</v>
      </c>
      <c r="K540" s="141">
        <f>'14'!H11</f>
        <v>16000</v>
      </c>
      <c r="L540" s="176" t="str">
        <f>'14'!$B$6</f>
        <v>14 SUBSÍDIO FIXADO - PREFEITO</v>
      </c>
    </row>
    <row r="541" spans="2:12" ht="15">
      <c r="B541" s="130" t="str">
        <f t="shared" si="16"/>
        <v>P078</v>
      </c>
      <c r="C541" s="133" t="s">
        <v>124</v>
      </c>
      <c r="D541" s="129" t="s">
        <v>1565</v>
      </c>
      <c r="E541" s="133">
        <f t="shared" si="18"/>
        <v>2015</v>
      </c>
      <c r="F541" s="129" t="s">
        <v>124</v>
      </c>
      <c r="G541" s="134" t="s">
        <v>124</v>
      </c>
      <c r="H541" s="130" t="s">
        <v>1907</v>
      </c>
      <c r="I541" s="140" t="s">
        <v>695</v>
      </c>
      <c r="J541" s="138">
        <f>'14'!H704</f>
        <v>0</v>
      </c>
      <c r="K541" s="141">
        <f>'14'!H12</f>
        <v>16000</v>
      </c>
      <c r="L541" s="176" t="str">
        <f>'14'!$B$6</f>
        <v>14 SUBSÍDIO FIXADO - PREFEITO</v>
      </c>
    </row>
    <row r="542" spans="2:12" ht="15">
      <c r="B542" s="130" t="str">
        <f t="shared" si="16"/>
        <v>P078</v>
      </c>
      <c r="C542" s="133" t="s">
        <v>124</v>
      </c>
      <c r="D542" s="129" t="s">
        <v>1565</v>
      </c>
      <c r="E542" s="133">
        <f t="shared" si="18"/>
        <v>2015</v>
      </c>
      <c r="F542" s="129" t="s">
        <v>124</v>
      </c>
      <c r="G542" s="134" t="s">
        <v>124</v>
      </c>
      <c r="H542" s="130" t="s">
        <v>1908</v>
      </c>
      <c r="I542" s="140" t="s">
        <v>695</v>
      </c>
      <c r="J542" s="138">
        <f>'14'!H705</f>
        <v>0</v>
      </c>
      <c r="K542" s="141">
        <f>'14'!H13</f>
        <v>16000</v>
      </c>
      <c r="L542" s="176" t="str">
        <f>'14'!$B$6</f>
        <v>14 SUBSÍDIO FIXADO - PREFEITO</v>
      </c>
    </row>
    <row r="543" spans="2:12" ht="15">
      <c r="B543" s="130" t="str">
        <f t="shared" si="16"/>
        <v>P078</v>
      </c>
      <c r="C543" s="133" t="s">
        <v>124</v>
      </c>
      <c r="D543" s="129" t="s">
        <v>1565</v>
      </c>
      <c r="E543" s="133">
        <f t="shared" si="18"/>
        <v>2015</v>
      </c>
      <c r="F543" s="129" t="s">
        <v>124</v>
      </c>
      <c r="G543" s="134" t="s">
        <v>124</v>
      </c>
      <c r="H543" s="130" t="s">
        <v>1909</v>
      </c>
      <c r="I543" s="140" t="s">
        <v>695</v>
      </c>
      <c r="J543" s="138">
        <f>'14'!H706</f>
        <v>0</v>
      </c>
      <c r="K543" s="141">
        <f>'14'!H14</f>
        <v>16000</v>
      </c>
      <c r="L543" s="176" t="str">
        <f>'14'!$B$6</f>
        <v>14 SUBSÍDIO FIXADO - PREFEITO</v>
      </c>
    </row>
    <row r="544" spans="2:12" ht="15">
      <c r="B544" s="130" t="str">
        <f t="shared" si="16"/>
        <v>P078</v>
      </c>
      <c r="C544" s="133" t="s">
        <v>124</v>
      </c>
      <c r="D544" s="129" t="s">
        <v>1565</v>
      </c>
      <c r="E544" s="133">
        <f t="shared" si="18"/>
        <v>2015</v>
      </c>
      <c r="F544" s="129" t="s">
        <v>124</v>
      </c>
      <c r="G544" s="134" t="s">
        <v>124</v>
      </c>
      <c r="H544" s="130" t="s">
        <v>1910</v>
      </c>
      <c r="I544" s="140" t="s">
        <v>695</v>
      </c>
      <c r="J544" s="138">
        <f>'14'!H707</f>
        <v>0</v>
      </c>
      <c r="K544" s="141">
        <f>'14'!H15</f>
        <v>16000</v>
      </c>
      <c r="L544" s="176" t="str">
        <f>'14'!$B$6</f>
        <v>14 SUBSÍDIO FIXADO - PREFEITO</v>
      </c>
    </row>
    <row r="545" spans="2:12" ht="15">
      <c r="B545" s="130" t="str">
        <f t="shared" si="16"/>
        <v>P078</v>
      </c>
      <c r="C545" s="133" t="s">
        <v>124</v>
      </c>
      <c r="D545" s="129" t="s">
        <v>1565</v>
      </c>
      <c r="E545" s="133">
        <f t="shared" si="18"/>
        <v>2015</v>
      </c>
      <c r="F545" s="129" t="s">
        <v>124</v>
      </c>
      <c r="G545" s="134" t="s">
        <v>124</v>
      </c>
      <c r="H545" s="130" t="s">
        <v>1911</v>
      </c>
      <c r="I545" s="140" t="s">
        <v>695</v>
      </c>
      <c r="J545" s="138">
        <f>'14'!H708</f>
        <v>0</v>
      </c>
      <c r="K545" s="141">
        <f>'14'!H16</f>
        <v>16000</v>
      </c>
      <c r="L545" s="176" t="str">
        <f>'14'!$B$6</f>
        <v>14 SUBSÍDIO FIXADO - PREFEITO</v>
      </c>
    </row>
    <row r="546" spans="2:12" ht="15">
      <c r="B546" s="130" t="str">
        <f t="shared" si="16"/>
        <v>P078</v>
      </c>
      <c r="C546" s="133" t="s">
        <v>124</v>
      </c>
      <c r="D546" s="129" t="s">
        <v>1565</v>
      </c>
      <c r="E546" s="133">
        <f t="shared" si="18"/>
        <v>2015</v>
      </c>
      <c r="F546" s="129" t="s">
        <v>124</v>
      </c>
      <c r="G546" s="134" t="s">
        <v>124</v>
      </c>
      <c r="H546" s="130" t="s">
        <v>1912</v>
      </c>
      <c r="I546" s="140" t="s">
        <v>695</v>
      </c>
      <c r="J546" s="138">
        <f>'14'!H709</f>
        <v>0</v>
      </c>
      <c r="K546" s="141">
        <f>'14'!H17</f>
        <v>16000</v>
      </c>
      <c r="L546" s="176" t="str">
        <f>'14'!$B$6</f>
        <v>14 SUBSÍDIO FIXADO - PREFEITO</v>
      </c>
    </row>
    <row r="547" spans="2:12" ht="15">
      <c r="B547" s="130" t="str">
        <f t="shared" si="16"/>
        <v>P078</v>
      </c>
      <c r="C547" s="133" t="s">
        <v>124</v>
      </c>
      <c r="D547" s="129" t="s">
        <v>1565</v>
      </c>
      <c r="E547" s="133">
        <f t="shared" si="18"/>
        <v>2015</v>
      </c>
      <c r="F547" s="129" t="s">
        <v>124</v>
      </c>
      <c r="G547" s="134" t="s">
        <v>124</v>
      </c>
      <c r="H547" s="130" t="s">
        <v>1913</v>
      </c>
      <c r="I547" s="140" t="s">
        <v>695</v>
      </c>
      <c r="J547" s="138">
        <f>'14'!H710</f>
        <v>0</v>
      </c>
      <c r="K547" s="141">
        <f>'14'!H18</f>
        <v>16000</v>
      </c>
      <c r="L547" s="176" t="str">
        <f>'14'!$B$6</f>
        <v>14 SUBSÍDIO FIXADO - PREFEITO</v>
      </c>
    </row>
    <row r="548" spans="2:12" ht="15">
      <c r="B548" s="130" t="str">
        <f t="shared" si="16"/>
        <v>P078</v>
      </c>
      <c r="C548" s="133" t="s">
        <v>124</v>
      </c>
      <c r="D548" s="129" t="s">
        <v>1565</v>
      </c>
      <c r="E548" s="133">
        <f t="shared" si="18"/>
        <v>2015</v>
      </c>
      <c r="F548" s="129" t="s">
        <v>124</v>
      </c>
      <c r="G548" s="134" t="s">
        <v>124</v>
      </c>
      <c r="H548" s="130" t="s">
        <v>1914</v>
      </c>
      <c r="I548" s="140" t="s">
        <v>695</v>
      </c>
      <c r="J548" s="138">
        <f>'14'!H711</f>
        <v>0</v>
      </c>
      <c r="K548" s="141">
        <f>'14'!H19</f>
        <v>16000</v>
      </c>
      <c r="L548" s="176" t="str">
        <f>'14'!$B$6</f>
        <v>14 SUBSÍDIO FIXADO - PREFEITO</v>
      </c>
    </row>
    <row r="549" spans="2:12" ht="15">
      <c r="B549" s="130" t="str">
        <f t="shared" si="16"/>
        <v>P078</v>
      </c>
      <c r="C549" s="133" t="s">
        <v>124</v>
      </c>
      <c r="D549" s="129" t="s">
        <v>1565</v>
      </c>
      <c r="E549" s="133">
        <f t="shared" si="18"/>
        <v>2015</v>
      </c>
      <c r="F549" s="129" t="s">
        <v>124</v>
      </c>
      <c r="G549" s="134" t="s">
        <v>124</v>
      </c>
      <c r="H549" s="130" t="s">
        <v>1915</v>
      </c>
      <c r="I549" s="140" t="s">
        <v>695</v>
      </c>
      <c r="J549" s="138">
        <f>'14'!H712</f>
        <v>0</v>
      </c>
      <c r="K549" s="141">
        <f>'14'!H20</f>
        <v>16000</v>
      </c>
      <c r="L549" s="176" t="str">
        <f>'14'!$B$6</f>
        <v>14 SUBSÍDIO FIXADO - PREFEITO</v>
      </c>
    </row>
    <row r="550" spans="2:12" ht="15">
      <c r="B550" s="130" t="str">
        <f t="shared" si="16"/>
        <v>P078</v>
      </c>
      <c r="C550" s="133" t="s">
        <v>124</v>
      </c>
      <c r="D550" s="129" t="s">
        <v>1565</v>
      </c>
      <c r="E550" s="133">
        <f t="shared" si="18"/>
        <v>2015</v>
      </c>
      <c r="F550" s="129" t="s">
        <v>124</v>
      </c>
      <c r="G550" s="134" t="s">
        <v>124</v>
      </c>
      <c r="H550" s="130" t="s">
        <v>1916</v>
      </c>
      <c r="I550" s="140" t="s">
        <v>695</v>
      </c>
      <c r="J550" s="138">
        <f>'14'!H713</f>
        <v>0</v>
      </c>
      <c r="K550" s="141">
        <f>'14'!H21</f>
        <v>16000</v>
      </c>
      <c r="L550" s="176" t="str">
        <f>'14'!$B$6</f>
        <v>14 SUBSÍDIO FIXADO - PREFEITO</v>
      </c>
    </row>
    <row r="551" spans="2:12" ht="15">
      <c r="B551" s="130" t="str">
        <f t="shared" si="16"/>
        <v>P078</v>
      </c>
      <c r="C551" s="133" t="s">
        <v>124</v>
      </c>
      <c r="D551" s="129" t="s">
        <v>1565</v>
      </c>
      <c r="E551" s="133">
        <f t="shared" si="18"/>
        <v>2015</v>
      </c>
      <c r="F551" s="129" t="s">
        <v>124</v>
      </c>
      <c r="G551" s="134" t="s">
        <v>124</v>
      </c>
      <c r="H551" s="130" t="s">
        <v>1917</v>
      </c>
      <c r="I551" s="140" t="s">
        <v>695</v>
      </c>
      <c r="J551" s="138">
        <f>'14'!H714</f>
        <v>0</v>
      </c>
      <c r="K551" s="141">
        <f>'14'!H22</f>
        <v>0</v>
      </c>
      <c r="L551" s="176" t="str">
        <f>'14'!$B$6</f>
        <v>14 SUBSÍDIO FIXADO - PREFEITO</v>
      </c>
    </row>
    <row r="552" spans="2:12" ht="15">
      <c r="B552" s="130" t="str">
        <f t="shared" si="16"/>
        <v>P078</v>
      </c>
      <c r="C552" s="133" t="s">
        <v>124</v>
      </c>
      <c r="D552" s="129" t="s">
        <v>1565</v>
      </c>
      <c r="E552" s="133">
        <f t="shared" si="18"/>
        <v>2015</v>
      </c>
      <c r="F552" s="129" t="s">
        <v>124</v>
      </c>
      <c r="G552" s="134" t="s">
        <v>124</v>
      </c>
      <c r="H552" s="130" t="s">
        <v>1918</v>
      </c>
      <c r="I552" s="140" t="s">
        <v>655</v>
      </c>
      <c r="J552" s="142">
        <v>0</v>
      </c>
      <c r="K552" s="129" t="str">
        <f>'14'!E10&amp;" "&amp;TEXT('14'!F10,"#.##0")&amp;"/"&amp;'14'!G10</f>
        <v>LEI MUNICIPAL 1/</v>
      </c>
      <c r="L552" s="176" t="str">
        <f>'14'!$B$6</f>
        <v>14 SUBSÍDIO FIXADO - PREFEITO</v>
      </c>
    </row>
    <row r="553" spans="2:12" ht="15">
      <c r="B553" s="130" t="str">
        <f t="shared" si="16"/>
        <v>P078</v>
      </c>
      <c r="C553" s="133" t="s">
        <v>124</v>
      </c>
      <c r="D553" s="129" t="s">
        <v>1565</v>
      </c>
      <c r="E553" s="133">
        <f t="shared" si="18"/>
        <v>2015</v>
      </c>
      <c r="F553" s="129" t="s">
        <v>124</v>
      </c>
      <c r="G553" s="134" t="s">
        <v>124</v>
      </c>
      <c r="H553" s="130" t="s">
        <v>1919</v>
      </c>
      <c r="I553" s="140" t="s">
        <v>655</v>
      </c>
      <c r="J553" s="142">
        <v>0</v>
      </c>
      <c r="K553" s="129" t="str">
        <f>'14'!E11&amp;" "&amp;TEXT('14'!F11,"#.##0")&amp;"/"&amp;'14'!G11</f>
        <v>LEI MUNICIPAL 1/</v>
      </c>
      <c r="L553" s="176" t="str">
        <f>'14'!$B$6</f>
        <v>14 SUBSÍDIO FIXADO - PREFEITO</v>
      </c>
    </row>
    <row r="554" spans="2:12" ht="15">
      <c r="B554" s="130" t="str">
        <f t="shared" si="16"/>
        <v>P078</v>
      </c>
      <c r="C554" s="133" t="s">
        <v>124</v>
      </c>
      <c r="D554" s="129" t="s">
        <v>1565</v>
      </c>
      <c r="E554" s="133">
        <f t="shared" si="18"/>
        <v>2015</v>
      </c>
      <c r="F554" s="129" t="s">
        <v>124</v>
      </c>
      <c r="G554" s="134" t="s">
        <v>124</v>
      </c>
      <c r="H554" s="130" t="s">
        <v>1920</v>
      </c>
      <c r="I554" s="140" t="s">
        <v>655</v>
      </c>
      <c r="J554" s="142">
        <v>0</v>
      </c>
      <c r="K554" s="129" t="str">
        <f>'14'!E12&amp;" "&amp;TEXT('14'!F12,"#.##0")&amp;"/"&amp;'14'!G12</f>
        <v>LEI MUNICIPAL 1/</v>
      </c>
      <c r="L554" s="176" t="str">
        <f>'14'!$B$6</f>
        <v>14 SUBSÍDIO FIXADO - PREFEITO</v>
      </c>
    </row>
    <row r="555" spans="2:12" ht="15">
      <c r="B555" s="130" t="str">
        <f t="shared" si="16"/>
        <v>P078</v>
      </c>
      <c r="C555" s="133" t="s">
        <v>124</v>
      </c>
      <c r="D555" s="129" t="s">
        <v>1565</v>
      </c>
      <c r="E555" s="133">
        <f t="shared" si="18"/>
        <v>2015</v>
      </c>
      <c r="F555" s="129" t="s">
        <v>124</v>
      </c>
      <c r="G555" s="134" t="s">
        <v>124</v>
      </c>
      <c r="H555" s="130" t="s">
        <v>1921</v>
      </c>
      <c r="I555" s="140" t="s">
        <v>655</v>
      </c>
      <c r="J555" s="142">
        <v>0</v>
      </c>
      <c r="K555" s="129" t="str">
        <f>'14'!E13&amp;" "&amp;TEXT('14'!F13,"#.##0")&amp;"/"&amp;'14'!G13</f>
        <v>LEI MUNICIPAL 1/</v>
      </c>
      <c r="L555" s="176" t="str">
        <f>'14'!$B$6</f>
        <v>14 SUBSÍDIO FIXADO - PREFEITO</v>
      </c>
    </row>
    <row r="556" spans="2:12" ht="15">
      <c r="B556" s="130" t="str">
        <f t="shared" si="16"/>
        <v>P078</v>
      </c>
      <c r="C556" s="133" t="s">
        <v>124</v>
      </c>
      <c r="D556" s="129" t="s">
        <v>1565</v>
      </c>
      <c r="E556" s="133">
        <f t="shared" si="18"/>
        <v>2015</v>
      </c>
      <c r="F556" s="129" t="s">
        <v>124</v>
      </c>
      <c r="G556" s="134" t="s">
        <v>124</v>
      </c>
      <c r="H556" s="130" t="s">
        <v>1922</v>
      </c>
      <c r="I556" s="140" t="s">
        <v>655</v>
      </c>
      <c r="J556" s="142">
        <v>0</v>
      </c>
      <c r="K556" s="129" t="str">
        <f>'14'!E14&amp;" "&amp;TEXT('14'!F14,"#.##0")&amp;"/"&amp;'14'!G14</f>
        <v>LEI MUNICIPAL 1/</v>
      </c>
      <c r="L556" s="176" t="str">
        <f>'14'!$B$6</f>
        <v>14 SUBSÍDIO FIXADO - PREFEITO</v>
      </c>
    </row>
    <row r="557" spans="2:12" ht="15">
      <c r="B557" s="130" t="str">
        <f t="shared" si="16"/>
        <v>P078</v>
      </c>
      <c r="C557" s="133" t="s">
        <v>124</v>
      </c>
      <c r="D557" s="129" t="s">
        <v>1565</v>
      </c>
      <c r="E557" s="133">
        <f t="shared" si="18"/>
        <v>2015</v>
      </c>
      <c r="F557" s="129" t="s">
        <v>124</v>
      </c>
      <c r="G557" s="134" t="s">
        <v>124</v>
      </c>
      <c r="H557" s="130" t="s">
        <v>1923</v>
      </c>
      <c r="I557" s="140" t="s">
        <v>655</v>
      </c>
      <c r="J557" s="142">
        <v>0</v>
      </c>
      <c r="K557" s="129" t="str">
        <f>'14'!E15&amp;" "&amp;TEXT('14'!F15,"#.##0")&amp;"/"&amp;'14'!G15</f>
        <v>LEI MUNICIPAL 1/</v>
      </c>
      <c r="L557" s="176" t="str">
        <f>'14'!$B$6</f>
        <v>14 SUBSÍDIO FIXADO - PREFEITO</v>
      </c>
    </row>
    <row r="558" spans="2:12" ht="15">
      <c r="B558" s="130" t="str">
        <f t="shared" si="16"/>
        <v>P078</v>
      </c>
      <c r="C558" s="133" t="s">
        <v>124</v>
      </c>
      <c r="D558" s="129" t="s">
        <v>1565</v>
      </c>
      <c r="E558" s="133">
        <f t="shared" si="18"/>
        <v>2015</v>
      </c>
      <c r="F558" s="129" t="s">
        <v>124</v>
      </c>
      <c r="G558" s="134" t="s">
        <v>124</v>
      </c>
      <c r="H558" s="130" t="s">
        <v>1924</v>
      </c>
      <c r="I558" s="140" t="s">
        <v>655</v>
      </c>
      <c r="J558" s="142">
        <v>0</v>
      </c>
      <c r="K558" s="129" t="str">
        <f>'14'!E16&amp;" "&amp;TEXT('14'!F16,"#.##0")&amp;"/"&amp;'14'!G16</f>
        <v>LEI MUNICIPAL 1/</v>
      </c>
      <c r="L558" s="176" t="str">
        <f>'14'!$B$6</f>
        <v>14 SUBSÍDIO FIXADO - PREFEITO</v>
      </c>
    </row>
    <row r="559" spans="2:12" ht="15">
      <c r="B559" s="130" t="str">
        <f t="shared" si="16"/>
        <v>P078</v>
      </c>
      <c r="C559" s="133" t="s">
        <v>124</v>
      </c>
      <c r="D559" s="129" t="s">
        <v>1565</v>
      </c>
      <c r="E559" s="133">
        <f t="shared" si="18"/>
        <v>2015</v>
      </c>
      <c r="F559" s="129" t="s">
        <v>124</v>
      </c>
      <c r="G559" s="134" t="s">
        <v>124</v>
      </c>
      <c r="H559" s="130" t="s">
        <v>1925</v>
      </c>
      <c r="I559" s="140" t="s">
        <v>655</v>
      </c>
      <c r="J559" s="142">
        <v>0</v>
      </c>
      <c r="K559" s="129" t="str">
        <f>'14'!E17&amp;" "&amp;TEXT('14'!F17,"#.##0")&amp;"/"&amp;'14'!G17</f>
        <v>LEI MUNICIPAL 1/</v>
      </c>
      <c r="L559" s="176" t="str">
        <f>'14'!$B$6</f>
        <v>14 SUBSÍDIO FIXADO - PREFEITO</v>
      </c>
    </row>
    <row r="560" spans="2:12" ht="15">
      <c r="B560" s="130" t="str">
        <f t="shared" si="16"/>
        <v>P078</v>
      </c>
      <c r="C560" s="133" t="s">
        <v>124</v>
      </c>
      <c r="D560" s="129" t="s">
        <v>1565</v>
      </c>
      <c r="E560" s="133">
        <f t="shared" si="18"/>
        <v>2015</v>
      </c>
      <c r="F560" s="129" t="s">
        <v>124</v>
      </c>
      <c r="G560" s="134" t="s">
        <v>124</v>
      </c>
      <c r="H560" s="130" t="s">
        <v>1926</v>
      </c>
      <c r="I560" s="140" t="s">
        <v>655</v>
      </c>
      <c r="J560" s="142">
        <v>0</v>
      </c>
      <c r="K560" s="129" t="str">
        <f>'14'!E18&amp;" "&amp;TEXT('14'!F18,"#.##0")&amp;"/"&amp;'14'!G18</f>
        <v>LEI MUNICIPAL 1/</v>
      </c>
      <c r="L560" s="176" t="str">
        <f>'14'!$B$6</f>
        <v>14 SUBSÍDIO FIXADO - PREFEITO</v>
      </c>
    </row>
    <row r="561" spans="2:12" ht="15">
      <c r="B561" s="130" t="str">
        <f t="shared" si="16"/>
        <v>P078</v>
      </c>
      <c r="C561" s="133" t="s">
        <v>124</v>
      </c>
      <c r="D561" s="129" t="s">
        <v>1565</v>
      </c>
      <c r="E561" s="133">
        <f t="shared" si="18"/>
        <v>2015</v>
      </c>
      <c r="F561" s="129" t="s">
        <v>124</v>
      </c>
      <c r="G561" s="134" t="s">
        <v>124</v>
      </c>
      <c r="H561" s="130" t="s">
        <v>1927</v>
      </c>
      <c r="I561" s="140" t="s">
        <v>655</v>
      </c>
      <c r="J561" s="142">
        <v>0</v>
      </c>
      <c r="K561" s="129" t="str">
        <f>'14'!E19&amp;" "&amp;TEXT('14'!F19,"#.##0")&amp;"/"&amp;'14'!G19</f>
        <v>LEI MUNICIPAL 1/</v>
      </c>
      <c r="L561" s="176" t="str">
        <f>'14'!$B$6</f>
        <v>14 SUBSÍDIO FIXADO - PREFEITO</v>
      </c>
    </row>
    <row r="562" spans="2:12" ht="15">
      <c r="B562" s="130" t="str">
        <f t="shared" si="16"/>
        <v>P078</v>
      </c>
      <c r="C562" s="133" t="s">
        <v>124</v>
      </c>
      <c r="D562" s="129" t="s">
        <v>1565</v>
      </c>
      <c r="E562" s="133">
        <f t="shared" si="18"/>
        <v>2015</v>
      </c>
      <c r="F562" s="129" t="s">
        <v>124</v>
      </c>
      <c r="G562" s="134" t="s">
        <v>124</v>
      </c>
      <c r="H562" s="130" t="s">
        <v>1928</v>
      </c>
      <c r="I562" s="140" t="s">
        <v>655</v>
      </c>
      <c r="J562" s="142">
        <v>0</v>
      </c>
      <c r="K562" s="129" t="str">
        <f>'14'!E20&amp;" "&amp;TEXT('14'!F20,"#.##0")&amp;"/"&amp;'14'!G20</f>
        <v>LEI MUNICIPAL 1/</v>
      </c>
      <c r="L562" s="176" t="str">
        <f>'14'!$B$6</f>
        <v>14 SUBSÍDIO FIXADO - PREFEITO</v>
      </c>
    </row>
    <row r="563" spans="2:12" ht="15">
      <c r="B563" s="130" t="str">
        <f t="shared" si="16"/>
        <v>P078</v>
      </c>
      <c r="C563" s="133" t="s">
        <v>124</v>
      </c>
      <c r="D563" s="129" t="s">
        <v>1565</v>
      </c>
      <c r="E563" s="133">
        <f t="shared" si="18"/>
        <v>2015</v>
      </c>
      <c r="F563" s="129" t="s">
        <v>124</v>
      </c>
      <c r="G563" s="134" t="s">
        <v>124</v>
      </c>
      <c r="H563" s="130" t="s">
        <v>1929</v>
      </c>
      <c r="I563" s="140" t="s">
        <v>655</v>
      </c>
      <c r="J563" s="142">
        <v>0</v>
      </c>
      <c r="K563" s="129" t="str">
        <f>'14'!E21&amp;" "&amp;TEXT('14'!F21,"#.##0")&amp;"/"&amp;'14'!G21</f>
        <v>LEI MUNICIPAL 1/</v>
      </c>
      <c r="L563" s="176" t="str">
        <f>'14'!$B$6</f>
        <v>14 SUBSÍDIO FIXADO - PREFEITO</v>
      </c>
    </row>
    <row r="564" spans="2:12" ht="15">
      <c r="B564" s="130" t="str">
        <f t="shared" si="16"/>
        <v>P078</v>
      </c>
      <c r="C564" s="133" t="s">
        <v>124</v>
      </c>
      <c r="D564" s="129" t="s">
        <v>1993</v>
      </c>
      <c r="E564" s="133">
        <f t="shared" si="18"/>
        <v>2015</v>
      </c>
      <c r="F564" s="129" t="s">
        <v>2035</v>
      </c>
      <c r="G564" s="134" t="s">
        <v>124</v>
      </c>
      <c r="H564" s="130" t="s">
        <v>1996</v>
      </c>
      <c r="I564" s="140" t="s">
        <v>695</v>
      </c>
      <c r="J564" s="138">
        <f>'11'!D720</f>
        <v>0</v>
      </c>
      <c r="K564" s="141">
        <f>'15'!C24</f>
        <v>0</v>
      </c>
      <c r="L564" s="176" t="str">
        <f>'15'!$B$6</f>
        <v>15 DEMONSTRATIVO DE RECOLHIMENTO DAS CONTRIBUIÇÕES PREVIDENCIÁRIAS AO RPPS</v>
      </c>
    </row>
    <row r="565" spans="2:12" ht="15">
      <c r="B565" s="130" t="str">
        <f t="shared" si="16"/>
        <v>P078</v>
      </c>
      <c r="C565" s="133" t="s">
        <v>124</v>
      </c>
      <c r="D565" s="129" t="s">
        <v>1993</v>
      </c>
      <c r="E565" s="133">
        <f t="shared" si="18"/>
        <v>2015</v>
      </c>
      <c r="F565" s="129" t="s">
        <v>2036</v>
      </c>
      <c r="G565" s="134" t="s">
        <v>124</v>
      </c>
      <c r="H565" s="130" t="s">
        <v>1997</v>
      </c>
      <c r="I565" s="140" t="s">
        <v>695</v>
      </c>
      <c r="J565" s="138">
        <f>'11'!D721</f>
        <v>0</v>
      </c>
      <c r="K565" s="141">
        <f>'15'!C25</f>
        <v>0</v>
      </c>
      <c r="L565" s="176" t="str">
        <f>'15'!$B$6</f>
        <v>15 DEMONSTRATIVO DE RECOLHIMENTO DAS CONTRIBUIÇÕES PREVIDENCIÁRIAS AO RPPS</v>
      </c>
    </row>
    <row r="566" spans="2:12" ht="15">
      <c r="B566" s="130" t="str">
        <f t="shared" si="16"/>
        <v>P078</v>
      </c>
      <c r="C566" s="133" t="s">
        <v>124</v>
      </c>
      <c r="D566" s="129" t="s">
        <v>1993</v>
      </c>
      <c r="E566" s="133">
        <f t="shared" si="18"/>
        <v>2015</v>
      </c>
      <c r="F566" s="129" t="s">
        <v>2037</v>
      </c>
      <c r="G566" s="134" t="s">
        <v>124</v>
      </c>
      <c r="H566" s="130" t="s">
        <v>1998</v>
      </c>
      <c r="I566" s="140" t="s">
        <v>695</v>
      </c>
      <c r="J566" s="138">
        <f>'11'!D722</f>
        <v>0</v>
      </c>
      <c r="K566" s="141">
        <f>'15'!C26</f>
        <v>0</v>
      </c>
      <c r="L566" s="176" t="str">
        <f>'15'!$B$6</f>
        <v>15 DEMONSTRATIVO DE RECOLHIMENTO DAS CONTRIBUIÇÕES PREVIDENCIÁRIAS AO RPPS</v>
      </c>
    </row>
    <row r="567" spans="2:12" ht="15">
      <c r="B567" s="130" t="str">
        <f t="shared" si="16"/>
        <v>P078</v>
      </c>
      <c r="C567" s="133" t="s">
        <v>124</v>
      </c>
      <c r="D567" s="129" t="s">
        <v>1993</v>
      </c>
      <c r="E567" s="133">
        <f t="shared" si="18"/>
        <v>2015</v>
      </c>
      <c r="F567" s="129" t="s">
        <v>2038</v>
      </c>
      <c r="G567" s="134" t="s">
        <v>124</v>
      </c>
      <c r="H567" s="130" t="s">
        <v>1999</v>
      </c>
      <c r="I567" s="140" t="s">
        <v>695</v>
      </c>
      <c r="J567" s="138">
        <f>'11'!D723</f>
        <v>0</v>
      </c>
      <c r="K567" s="141">
        <f>'15'!C27</f>
        <v>0</v>
      </c>
      <c r="L567" s="176" t="str">
        <f>'15'!$B$6</f>
        <v>15 DEMONSTRATIVO DE RECOLHIMENTO DAS CONTRIBUIÇÕES PREVIDENCIÁRIAS AO RPPS</v>
      </c>
    </row>
    <row r="568" spans="2:12" ht="15">
      <c r="B568" s="130" t="str">
        <f t="shared" si="16"/>
        <v>P078</v>
      </c>
      <c r="C568" s="133" t="s">
        <v>124</v>
      </c>
      <c r="D568" s="129" t="s">
        <v>1993</v>
      </c>
      <c r="E568" s="133">
        <f t="shared" si="18"/>
        <v>2015</v>
      </c>
      <c r="F568" s="129" t="s">
        <v>2039</v>
      </c>
      <c r="G568" s="134" t="s">
        <v>124</v>
      </c>
      <c r="H568" s="130" t="s">
        <v>2000</v>
      </c>
      <c r="I568" s="140" t="s">
        <v>695</v>
      </c>
      <c r="J568" s="138">
        <f>'11'!D724</f>
        <v>0</v>
      </c>
      <c r="K568" s="141">
        <f>'15'!C28</f>
        <v>0</v>
      </c>
      <c r="L568" s="176" t="str">
        <f>'15'!$B$6</f>
        <v>15 DEMONSTRATIVO DE RECOLHIMENTO DAS CONTRIBUIÇÕES PREVIDENCIÁRIAS AO RPPS</v>
      </c>
    </row>
    <row r="569" spans="2:12" ht="15">
      <c r="B569" s="130" t="str">
        <f t="shared" si="16"/>
        <v>P078</v>
      </c>
      <c r="C569" s="133" t="s">
        <v>124</v>
      </c>
      <c r="D569" s="129" t="s">
        <v>1993</v>
      </c>
      <c r="E569" s="133">
        <f t="shared" si="18"/>
        <v>2015</v>
      </c>
      <c r="F569" s="129" t="s">
        <v>2040</v>
      </c>
      <c r="G569" s="134" t="s">
        <v>124</v>
      </c>
      <c r="H569" s="130" t="s">
        <v>2001</v>
      </c>
      <c r="I569" s="140" t="s">
        <v>695</v>
      </c>
      <c r="J569" s="138">
        <f>'11'!D725</f>
        <v>0</v>
      </c>
      <c r="K569" s="141">
        <f>'15'!C29</f>
        <v>0</v>
      </c>
      <c r="L569" s="176" t="str">
        <f>'15'!$B$6</f>
        <v>15 DEMONSTRATIVO DE RECOLHIMENTO DAS CONTRIBUIÇÕES PREVIDENCIÁRIAS AO RPPS</v>
      </c>
    </row>
    <row r="570" spans="2:12" ht="15">
      <c r="B570" s="130" t="str">
        <f t="shared" si="16"/>
        <v>P078</v>
      </c>
      <c r="C570" s="133" t="s">
        <v>124</v>
      </c>
      <c r="D570" s="129" t="s">
        <v>1993</v>
      </c>
      <c r="E570" s="133">
        <f t="shared" si="18"/>
        <v>2015</v>
      </c>
      <c r="F570" s="129" t="s">
        <v>2041</v>
      </c>
      <c r="G570" s="134" t="s">
        <v>124</v>
      </c>
      <c r="H570" s="130" t="s">
        <v>2002</v>
      </c>
      <c r="I570" s="140" t="s">
        <v>695</v>
      </c>
      <c r="J570" s="138">
        <f>'11'!D726</f>
        <v>0</v>
      </c>
      <c r="K570" s="141">
        <f>'15'!C30</f>
        <v>0</v>
      </c>
      <c r="L570" s="176" t="str">
        <f>'15'!$B$6</f>
        <v>15 DEMONSTRATIVO DE RECOLHIMENTO DAS CONTRIBUIÇÕES PREVIDENCIÁRIAS AO RPPS</v>
      </c>
    </row>
    <row r="571" spans="2:12" ht="15">
      <c r="B571" s="130" t="str">
        <f t="shared" si="16"/>
        <v>P078</v>
      </c>
      <c r="C571" s="133" t="s">
        <v>124</v>
      </c>
      <c r="D571" s="129" t="s">
        <v>1993</v>
      </c>
      <c r="E571" s="133">
        <f t="shared" si="18"/>
        <v>2015</v>
      </c>
      <c r="F571" s="129" t="s">
        <v>2042</v>
      </c>
      <c r="G571" s="134" t="s">
        <v>124</v>
      </c>
      <c r="H571" s="130" t="s">
        <v>2003</v>
      </c>
      <c r="I571" s="140" t="s">
        <v>695</v>
      </c>
      <c r="J571" s="138">
        <f>'11'!D727</f>
        <v>0</v>
      </c>
      <c r="K571" s="141">
        <f>'15'!C31</f>
        <v>0</v>
      </c>
      <c r="L571" s="176" t="str">
        <f>'15'!$B$6</f>
        <v>15 DEMONSTRATIVO DE RECOLHIMENTO DAS CONTRIBUIÇÕES PREVIDENCIÁRIAS AO RPPS</v>
      </c>
    </row>
    <row r="572" spans="2:12" ht="15">
      <c r="B572" s="130" t="str">
        <f t="shared" si="16"/>
        <v>P078</v>
      </c>
      <c r="C572" s="133" t="s">
        <v>124</v>
      </c>
      <c r="D572" s="129" t="s">
        <v>1993</v>
      </c>
      <c r="E572" s="133">
        <f t="shared" si="18"/>
        <v>2015</v>
      </c>
      <c r="F572" s="129" t="s">
        <v>2043</v>
      </c>
      <c r="G572" s="134" t="s">
        <v>124</v>
      </c>
      <c r="H572" s="130" t="s">
        <v>2004</v>
      </c>
      <c r="I572" s="140" t="s">
        <v>695</v>
      </c>
      <c r="J572" s="138">
        <f>'11'!D728</f>
        <v>0</v>
      </c>
      <c r="K572" s="141">
        <f>'15'!C32</f>
        <v>0</v>
      </c>
      <c r="L572" s="176" t="str">
        <f>'15'!$B$6</f>
        <v>15 DEMONSTRATIVO DE RECOLHIMENTO DAS CONTRIBUIÇÕES PREVIDENCIÁRIAS AO RPPS</v>
      </c>
    </row>
    <row r="573" spans="2:12" ht="15">
      <c r="B573" s="130" t="str">
        <f t="shared" si="16"/>
        <v>P078</v>
      </c>
      <c r="C573" s="133" t="s">
        <v>124</v>
      </c>
      <c r="D573" s="129" t="s">
        <v>1993</v>
      </c>
      <c r="E573" s="133">
        <f t="shared" si="18"/>
        <v>2015</v>
      </c>
      <c r="F573" s="129" t="s">
        <v>2044</v>
      </c>
      <c r="G573" s="134" t="s">
        <v>124</v>
      </c>
      <c r="H573" s="130" t="s">
        <v>2005</v>
      </c>
      <c r="I573" s="140" t="s">
        <v>695</v>
      </c>
      <c r="J573" s="138">
        <f>'11'!D729</f>
        <v>0</v>
      </c>
      <c r="K573" s="141">
        <f>'15'!C33</f>
        <v>0</v>
      </c>
      <c r="L573" s="176" t="str">
        <f>'15'!$B$6</f>
        <v>15 DEMONSTRATIVO DE RECOLHIMENTO DAS CONTRIBUIÇÕES PREVIDENCIÁRIAS AO RPPS</v>
      </c>
    </row>
    <row r="574" spans="2:12" ht="15">
      <c r="B574" s="130" t="str">
        <f t="shared" si="16"/>
        <v>P078</v>
      </c>
      <c r="C574" s="133" t="s">
        <v>124</v>
      </c>
      <c r="D574" s="129" t="s">
        <v>1993</v>
      </c>
      <c r="E574" s="133">
        <f t="shared" si="18"/>
        <v>2015</v>
      </c>
      <c r="F574" s="129" t="s">
        <v>2045</v>
      </c>
      <c r="G574" s="134" t="s">
        <v>124</v>
      </c>
      <c r="H574" s="130" t="s">
        <v>2006</v>
      </c>
      <c r="I574" s="140" t="s">
        <v>695</v>
      </c>
      <c r="J574" s="138">
        <f>'11'!D730</f>
        <v>0</v>
      </c>
      <c r="K574" s="141">
        <f>'15'!C34</f>
        <v>0</v>
      </c>
      <c r="L574" s="176" t="str">
        <f>'15'!$B$6</f>
        <v>15 DEMONSTRATIVO DE RECOLHIMENTO DAS CONTRIBUIÇÕES PREVIDENCIÁRIAS AO RPPS</v>
      </c>
    </row>
    <row r="575" spans="2:12" ht="15">
      <c r="B575" s="130" t="str">
        <f t="shared" si="16"/>
        <v>P078</v>
      </c>
      <c r="C575" s="133" t="s">
        <v>124</v>
      </c>
      <c r="D575" s="129" t="s">
        <v>1993</v>
      </c>
      <c r="E575" s="133">
        <f t="shared" si="18"/>
        <v>2015</v>
      </c>
      <c r="F575" s="129" t="s">
        <v>2046</v>
      </c>
      <c r="G575" s="134" t="s">
        <v>124</v>
      </c>
      <c r="H575" s="130" t="s">
        <v>2007</v>
      </c>
      <c r="I575" s="140" t="s">
        <v>695</v>
      </c>
      <c r="J575" s="138">
        <f>'11'!D731</f>
        <v>0</v>
      </c>
      <c r="K575" s="141">
        <f>'15'!C35</f>
        <v>0</v>
      </c>
      <c r="L575" s="176" t="str">
        <f>'15'!$B$6</f>
        <v>15 DEMONSTRATIVO DE RECOLHIMENTO DAS CONTRIBUIÇÕES PREVIDENCIÁRIAS AO RPPS</v>
      </c>
    </row>
    <row r="576" spans="2:12" ht="15">
      <c r="B576" s="130" t="str">
        <f t="shared" si="16"/>
        <v>P078</v>
      </c>
      <c r="C576" s="133" t="s">
        <v>124</v>
      </c>
      <c r="D576" s="129" t="s">
        <v>1993</v>
      </c>
      <c r="E576" s="133">
        <f t="shared" si="18"/>
        <v>2015</v>
      </c>
      <c r="F576" s="129" t="s">
        <v>2047</v>
      </c>
      <c r="G576" s="134" t="s">
        <v>124</v>
      </c>
      <c r="H576" s="130" t="s">
        <v>2008</v>
      </c>
      <c r="I576" s="140" t="s">
        <v>695</v>
      </c>
      <c r="J576" s="138">
        <f>'11'!D732</f>
        <v>0</v>
      </c>
      <c r="K576" s="141">
        <f>'15'!C36</f>
        <v>0</v>
      </c>
      <c r="L576" s="176" t="str">
        <f>'15'!$B$6</f>
        <v>15 DEMONSTRATIVO DE RECOLHIMENTO DAS CONTRIBUIÇÕES PREVIDENCIÁRIAS AO RPPS</v>
      </c>
    </row>
    <row r="577" spans="2:12" ht="15">
      <c r="B577" s="130" t="str">
        <f t="shared" si="16"/>
        <v>P078</v>
      </c>
      <c r="C577" s="133" t="s">
        <v>124</v>
      </c>
      <c r="D577" s="129" t="s">
        <v>1993</v>
      </c>
      <c r="E577" s="133">
        <f t="shared" si="18"/>
        <v>2015</v>
      </c>
      <c r="F577" s="129" t="s">
        <v>2048</v>
      </c>
      <c r="G577" s="134" t="s">
        <v>124</v>
      </c>
      <c r="H577" s="130" t="s">
        <v>1529</v>
      </c>
      <c r="I577" s="140" t="s">
        <v>695</v>
      </c>
      <c r="J577" s="138">
        <f>'11'!D733</f>
        <v>0</v>
      </c>
      <c r="K577" s="141">
        <f>'15'!D24</f>
        <v>0</v>
      </c>
      <c r="L577" s="176" t="str">
        <f>'15'!$B$6</f>
        <v>15 DEMONSTRATIVO DE RECOLHIMENTO DAS CONTRIBUIÇÕES PREVIDENCIÁRIAS AO RPPS</v>
      </c>
    </row>
    <row r="578" spans="2:12" ht="15">
      <c r="B578" s="130" t="str">
        <f t="shared" si="16"/>
        <v>P078</v>
      </c>
      <c r="C578" s="133" t="s">
        <v>124</v>
      </c>
      <c r="D578" s="129" t="s">
        <v>1993</v>
      </c>
      <c r="E578" s="133">
        <f t="shared" si="18"/>
        <v>2015</v>
      </c>
      <c r="F578" s="129" t="s">
        <v>2049</v>
      </c>
      <c r="G578" s="134" t="s">
        <v>124</v>
      </c>
      <c r="H578" s="130" t="s">
        <v>1530</v>
      </c>
      <c r="I578" s="140" t="s">
        <v>695</v>
      </c>
      <c r="J578" s="138">
        <f>'11'!D734</f>
        <v>0</v>
      </c>
      <c r="K578" s="141">
        <f>'15'!D25</f>
        <v>0</v>
      </c>
      <c r="L578" s="176" t="str">
        <f>'15'!$B$6</f>
        <v>15 DEMONSTRATIVO DE RECOLHIMENTO DAS CONTRIBUIÇÕES PREVIDENCIÁRIAS AO RPPS</v>
      </c>
    </row>
    <row r="579" spans="2:12" ht="15">
      <c r="B579" s="130" t="str">
        <f t="shared" si="16"/>
        <v>P078</v>
      </c>
      <c r="C579" s="133" t="s">
        <v>124</v>
      </c>
      <c r="D579" s="129" t="s">
        <v>1993</v>
      </c>
      <c r="E579" s="133">
        <f t="shared" si="18"/>
        <v>2015</v>
      </c>
      <c r="F579" s="129" t="s">
        <v>2050</v>
      </c>
      <c r="G579" s="134" t="s">
        <v>124</v>
      </c>
      <c r="H579" s="130" t="s">
        <v>1531</v>
      </c>
      <c r="I579" s="140" t="s">
        <v>695</v>
      </c>
      <c r="J579" s="138">
        <f>'11'!D735</f>
        <v>0</v>
      </c>
      <c r="K579" s="141">
        <f>'15'!D26</f>
        <v>0</v>
      </c>
      <c r="L579" s="176" t="str">
        <f>'15'!$B$6</f>
        <v>15 DEMONSTRATIVO DE RECOLHIMENTO DAS CONTRIBUIÇÕES PREVIDENCIÁRIAS AO RPPS</v>
      </c>
    </row>
    <row r="580" spans="2:12" ht="15">
      <c r="B580" s="130" t="str">
        <f t="shared" si="16"/>
        <v>P078</v>
      </c>
      <c r="C580" s="133" t="s">
        <v>124</v>
      </c>
      <c r="D580" s="129" t="s">
        <v>1993</v>
      </c>
      <c r="E580" s="133">
        <f t="shared" si="18"/>
        <v>2015</v>
      </c>
      <c r="F580" s="129" t="s">
        <v>2051</v>
      </c>
      <c r="G580" s="134" t="s">
        <v>124</v>
      </c>
      <c r="H580" s="130" t="s">
        <v>1532</v>
      </c>
      <c r="I580" s="140" t="s">
        <v>695</v>
      </c>
      <c r="J580" s="138">
        <f>'11'!D736</f>
        <v>0</v>
      </c>
      <c r="K580" s="141">
        <f>'15'!D27</f>
        <v>0</v>
      </c>
      <c r="L580" s="176" t="str">
        <f>'15'!$B$6</f>
        <v>15 DEMONSTRATIVO DE RECOLHIMENTO DAS CONTRIBUIÇÕES PREVIDENCIÁRIAS AO RPPS</v>
      </c>
    </row>
    <row r="581" spans="2:12" ht="15">
      <c r="B581" s="130" t="str">
        <f t="shared" si="16"/>
        <v>P078</v>
      </c>
      <c r="C581" s="133" t="s">
        <v>124</v>
      </c>
      <c r="D581" s="129" t="s">
        <v>1993</v>
      </c>
      <c r="E581" s="133">
        <f t="shared" si="18"/>
        <v>2015</v>
      </c>
      <c r="F581" s="129" t="s">
        <v>2052</v>
      </c>
      <c r="G581" s="134" t="s">
        <v>124</v>
      </c>
      <c r="H581" s="130" t="s">
        <v>1533</v>
      </c>
      <c r="I581" s="140" t="s">
        <v>695</v>
      </c>
      <c r="J581" s="138">
        <f>'11'!D737</f>
        <v>0</v>
      </c>
      <c r="K581" s="141">
        <f>'15'!D28</f>
        <v>0</v>
      </c>
      <c r="L581" s="176" t="str">
        <f>'15'!$B$6</f>
        <v>15 DEMONSTRATIVO DE RECOLHIMENTO DAS CONTRIBUIÇÕES PREVIDENCIÁRIAS AO RPPS</v>
      </c>
    </row>
    <row r="582" spans="2:12" ht="15">
      <c r="B582" s="130" t="str">
        <f t="shared" si="16"/>
        <v>P078</v>
      </c>
      <c r="C582" s="133" t="s">
        <v>124</v>
      </c>
      <c r="D582" s="129" t="s">
        <v>1993</v>
      </c>
      <c r="E582" s="133">
        <f t="shared" si="18"/>
        <v>2015</v>
      </c>
      <c r="F582" s="129" t="s">
        <v>2053</v>
      </c>
      <c r="G582" s="134" t="s">
        <v>124</v>
      </c>
      <c r="H582" s="130" t="s">
        <v>1534</v>
      </c>
      <c r="I582" s="140" t="s">
        <v>695</v>
      </c>
      <c r="J582" s="138">
        <f>'11'!D738</f>
        <v>0</v>
      </c>
      <c r="K582" s="141">
        <f>'15'!D29</f>
        <v>0</v>
      </c>
      <c r="L582" s="176" t="str">
        <f>'15'!$B$6</f>
        <v>15 DEMONSTRATIVO DE RECOLHIMENTO DAS CONTRIBUIÇÕES PREVIDENCIÁRIAS AO RPPS</v>
      </c>
    </row>
    <row r="583" spans="2:12" ht="15">
      <c r="B583" s="130" t="str">
        <f t="shared" si="16"/>
        <v>P078</v>
      </c>
      <c r="C583" s="133" t="s">
        <v>124</v>
      </c>
      <c r="D583" s="129" t="s">
        <v>1993</v>
      </c>
      <c r="E583" s="133">
        <f t="shared" si="18"/>
        <v>2015</v>
      </c>
      <c r="F583" s="129" t="s">
        <v>2054</v>
      </c>
      <c r="G583" s="134" t="s">
        <v>124</v>
      </c>
      <c r="H583" s="130" t="s">
        <v>1535</v>
      </c>
      <c r="I583" s="140" t="s">
        <v>695</v>
      </c>
      <c r="J583" s="138">
        <f>'11'!D739</f>
        <v>0</v>
      </c>
      <c r="K583" s="141">
        <f>'15'!D30</f>
        <v>0</v>
      </c>
      <c r="L583" s="176" t="str">
        <f>'15'!$B$6</f>
        <v>15 DEMONSTRATIVO DE RECOLHIMENTO DAS CONTRIBUIÇÕES PREVIDENCIÁRIAS AO RPPS</v>
      </c>
    </row>
    <row r="584" spans="2:12" ht="15">
      <c r="B584" s="130" t="str">
        <f t="shared" si="16"/>
        <v>P078</v>
      </c>
      <c r="C584" s="133" t="s">
        <v>124</v>
      </c>
      <c r="D584" s="129" t="s">
        <v>1993</v>
      </c>
      <c r="E584" s="133">
        <f t="shared" si="18"/>
        <v>2015</v>
      </c>
      <c r="F584" s="129" t="s">
        <v>2055</v>
      </c>
      <c r="G584" s="134" t="s">
        <v>124</v>
      </c>
      <c r="H584" s="130" t="s">
        <v>1536</v>
      </c>
      <c r="I584" s="140" t="s">
        <v>695</v>
      </c>
      <c r="J584" s="138">
        <f>'11'!D740</f>
        <v>0</v>
      </c>
      <c r="K584" s="141">
        <f>'15'!D31</f>
        <v>0</v>
      </c>
      <c r="L584" s="176" t="str">
        <f>'15'!$B$6</f>
        <v>15 DEMONSTRATIVO DE RECOLHIMENTO DAS CONTRIBUIÇÕES PREVIDENCIÁRIAS AO RPPS</v>
      </c>
    </row>
    <row r="585" spans="2:12" ht="15">
      <c r="B585" s="130" t="str">
        <f t="shared" si="16"/>
        <v>P078</v>
      </c>
      <c r="C585" s="133" t="s">
        <v>124</v>
      </c>
      <c r="D585" s="129" t="s">
        <v>1993</v>
      </c>
      <c r="E585" s="133">
        <f t="shared" si="18"/>
        <v>2015</v>
      </c>
      <c r="F585" s="129" t="s">
        <v>2056</v>
      </c>
      <c r="G585" s="134" t="s">
        <v>124</v>
      </c>
      <c r="H585" s="130" t="s">
        <v>1537</v>
      </c>
      <c r="I585" s="140" t="s">
        <v>695</v>
      </c>
      <c r="J585" s="138">
        <f>'11'!D741</f>
        <v>0</v>
      </c>
      <c r="K585" s="141">
        <f>'15'!D32</f>
        <v>0</v>
      </c>
      <c r="L585" s="176" t="str">
        <f>'15'!$B$6</f>
        <v>15 DEMONSTRATIVO DE RECOLHIMENTO DAS CONTRIBUIÇÕES PREVIDENCIÁRIAS AO RPPS</v>
      </c>
    </row>
    <row r="586" spans="2:12" ht="15">
      <c r="B586" s="130" t="str">
        <f t="shared" si="16"/>
        <v>P078</v>
      </c>
      <c r="C586" s="133" t="s">
        <v>124</v>
      </c>
      <c r="D586" s="129" t="s">
        <v>1993</v>
      </c>
      <c r="E586" s="133">
        <f t="shared" si="18"/>
        <v>2015</v>
      </c>
      <c r="F586" s="129" t="s">
        <v>2057</v>
      </c>
      <c r="G586" s="134" t="s">
        <v>124</v>
      </c>
      <c r="H586" s="130" t="s">
        <v>1538</v>
      </c>
      <c r="I586" s="140" t="s">
        <v>695</v>
      </c>
      <c r="J586" s="138">
        <f>'11'!D742</f>
        <v>0</v>
      </c>
      <c r="K586" s="141">
        <f>'15'!D33</f>
        <v>0</v>
      </c>
      <c r="L586" s="176" t="str">
        <f>'15'!$B$6</f>
        <v>15 DEMONSTRATIVO DE RECOLHIMENTO DAS CONTRIBUIÇÕES PREVIDENCIÁRIAS AO RPPS</v>
      </c>
    </row>
    <row r="587" spans="2:12" ht="15">
      <c r="B587" s="130" t="str">
        <f t="shared" si="16"/>
        <v>P078</v>
      </c>
      <c r="C587" s="133" t="s">
        <v>124</v>
      </c>
      <c r="D587" s="129" t="s">
        <v>1993</v>
      </c>
      <c r="E587" s="133">
        <f t="shared" si="18"/>
        <v>2015</v>
      </c>
      <c r="F587" s="129" t="s">
        <v>2058</v>
      </c>
      <c r="G587" s="134" t="s">
        <v>124</v>
      </c>
      <c r="H587" s="130" t="s">
        <v>1539</v>
      </c>
      <c r="I587" s="140" t="s">
        <v>695</v>
      </c>
      <c r="J587" s="138">
        <f>'11'!D743</f>
        <v>0</v>
      </c>
      <c r="K587" s="141">
        <f>'15'!D34</f>
        <v>0</v>
      </c>
      <c r="L587" s="176" t="str">
        <f>'15'!$B$6</f>
        <v>15 DEMONSTRATIVO DE RECOLHIMENTO DAS CONTRIBUIÇÕES PREVIDENCIÁRIAS AO RPPS</v>
      </c>
    </row>
    <row r="588" spans="2:12" ht="15">
      <c r="B588" s="130" t="str">
        <f t="shared" si="16"/>
        <v>P078</v>
      </c>
      <c r="C588" s="133" t="s">
        <v>124</v>
      </c>
      <c r="D588" s="129" t="s">
        <v>1993</v>
      </c>
      <c r="E588" s="133">
        <f t="shared" si="18"/>
        <v>2015</v>
      </c>
      <c r="F588" s="129" t="s">
        <v>2059</v>
      </c>
      <c r="G588" s="134" t="s">
        <v>124</v>
      </c>
      <c r="H588" s="130" t="s">
        <v>1540</v>
      </c>
      <c r="I588" s="140" t="s">
        <v>695</v>
      </c>
      <c r="J588" s="138">
        <f>'11'!D744</f>
        <v>0</v>
      </c>
      <c r="K588" s="141">
        <f>'15'!D35</f>
        <v>0</v>
      </c>
      <c r="L588" s="176" t="str">
        <f>'15'!$B$6</f>
        <v>15 DEMONSTRATIVO DE RECOLHIMENTO DAS CONTRIBUIÇÕES PREVIDENCIÁRIAS AO RPPS</v>
      </c>
    </row>
    <row r="589" spans="2:12" ht="15">
      <c r="B589" s="130" t="str">
        <f t="shared" si="16"/>
        <v>P078</v>
      </c>
      <c r="C589" s="133" t="s">
        <v>124</v>
      </c>
      <c r="D589" s="129" t="s">
        <v>1993</v>
      </c>
      <c r="E589" s="133">
        <f t="shared" si="18"/>
        <v>2015</v>
      </c>
      <c r="F589" s="129" t="s">
        <v>2060</v>
      </c>
      <c r="G589" s="134" t="s">
        <v>124</v>
      </c>
      <c r="H589" s="130" t="s">
        <v>1541</v>
      </c>
      <c r="I589" s="140" t="s">
        <v>695</v>
      </c>
      <c r="J589" s="138">
        <f>'11'!D745</f>
        <v>0</v>
      </c>
      <c r="K589" s="141">
        <f>'15'!D36</f>
        <v>0</v>
      </c>
      <c r="L589" s="176" t="str">
        <f>'15'!$B$6</f>
        <v>15 DEMONSTRATIVO DE RECOLHIMENTO DAS CONTRIBUIÇÕES PREVIDENCIÁRIAS AO RPPS</v>
      </c>
    </row>
    <row r="590" spans="2:12" ht="15">
      <c r="B590" s="130" t="str">
        <f t="shared" si="16"/>
        <v>P078</v>
      </c>
      <c r="C590" s="133" t="s">
        <v>124</v>
      </c>
      <c r="D590" s="129" t="s">
        <v>1993</v>
      </c>
      <c r="E590" s="133">
        <f t="shared" si="18"/>
        <v>2015</v>
      </c>
      <c r="F590" s="129" t="s">
        <v>2061</v>
      </c>
      <c r="G590" s="134" t="s">
        <v>124</v>
      </c>
      <c r="H590" s="130" t="s">
        <v>2009</v>
      </c>
      <c r="I590" s="140" t="s">
        <v>695</v>
      </c>
      <c r="J590" s="138">
        <f>'11'!D746</f>
        <v>0</v>
      </c>
      <c r="K590" s="141">
        <f>'15'!E24</f>
        <v>0</v>
      </c>
      <c r="L590" s="176" t="str">
        <f>'15'!$B$6</f>
        <v>15 DEMONSTRATIVO DE RECOLHIMENTO DAS CONTRIBUIÇÕES PREVIDENCIÁRIAS AO RPPS</v>
      </c>
    </row>
    <row r="591" spans="2:12" ht="15">
      <c r="B591" s="130" t="str">
        <f t="shared" si="16"/>
        <v>P078</v>
      </c>
      <c r="C591" s="133" t="s">
        <v>124</v>
      </c>
      <c r="D591" s="129" t="s">
        <v>1993</v>
      </c>
      <c r="E591" s="133">
        <f t="shared" si="18"/>
        <v>2015</v>
      </c>
      <c r="F591" s="129" t="s">
        <v>2062</v>
      </c>
      <c r="G591" s="134" t="s">
        <v>124</v>
      </c>
      <c r="H591" s="130" t="s">
        <v>2010</v>
      </c>
      <c r="I591" s="140" t="s">
        <v>695</v>
      </c>
      <c r="J591" s="138">
        <f>'11'!D747</f>
        <v>0</v>
      </c>
      <c r="K591" s="141">
        <f>'15'!E25</f>
        <v>0</v>
      </c>
      <c r="L591" s="176" t="str">
        <f>'15'!$B$6</f>
        <v>15 DEMONSTRATIVO DE RECOLHIMENTO DAS CONTRIBUIÇÕES PREVIDENCIÁRIAS AO RPPS</v>
      </c>
    </row>
    <row r="592" spans="2:12" ht="15">
      <c r="B592" s="130" t="str">
        <f t="shared" si="16"/>
        <v>P078</v>
      </c>
      <c r="C592" s="133" t="s">
        <v>124</v>
      </c>
      <c r="D592" s="129" t="s">
        <v>1993</v>
      </c>
      <c r="E592" s="133">
        <f t="shared" si="18"/>
        <v>2015</v>
      </c>
      <c r="F592" s="129" t="s">
        <v>2063</v>
      </c>
      <c r="G592" s="134" t="s">
        <v>124</v>
      </c>
      <c r="H592" s="130" t="s">
        <v>2011</v>
      </c>
      <c r="I592" s="140" t="s">
        <v>695</v>
      </c>
      <c r="J592" s="138">
        <f>'11'!D748</f>
        <v>0</v>
      </c>
      <c r="K592" s="141">
        <f>'15'!E26</f>
        <v>0</v>
      </c>
      <c r="L592" s="176" t="str">
        <f>'15'!$B$6</f>
        <v>15 DEMONSTRATIVO DE RECOLHIMENTO DAS CONTRIBUIÇÕES PREVIDENCIÁRIAS AO RPPS</v>
      </c>
    </row>
    <row r="593" spans="2:12" ht="15">
      <c r="B593" s="130" t="str">
        <f t="shared" si="16"/>
        <v>P078</v>
      </c>
      <c r="C593" s="133" t="s">
        <v>124</v>
      </c>
      <c r="D593" s="129" t="s">
        <v>1993</v>
      </c>
      <c r="E593" s="133">
        <f t="shared" si="18"/>
        <v>2015</v>
      </c>
      <c r="F593" s="129" t="s">
        <v>2064</v>
      </c>
      <c r="G593" s="134" t="s">
        <v>124</v>
      </c>
      <c r="H593" s="130" t="s">
        <v>2012</v>
      </c>
      <c r="I593" s="140" t="s">
        <v>695</v>
      </c>
      <c r="J593" s="138">
        <f>'11'!D749</f>
        <v>0</v>
      </c>
      <c r="K593" s="141">
        <f>'15'!E27</f>
        <v>0</v>
      </c>
      <c r="L593" s="176" t="str">
        <f>'15'!$B$6</f>
        <v>15 DEMONSTRATIVO DE RECOLHIMENTO DAS CONTRIBUIÇÕES PREVIDENCIÁRIAS AO RPPS</v>
      </c>
    </row>
    <row r="594" spans="2:12" ht="15">
      <c r="B594" s="130" t="str">
        <f t="shared" si="16"/>
        <v>P078</v>
      </c>
      <c r="C594" s="133" t="s">
        <v>124</v>
      </c>
      <c r="D594" s="129" t="s">
        <v>1993</v>
      </c>
      <c r="E594" s="133">
        <f t="shared" si="18"/>
        <v>2015</v>
      </c>
      <c r="F594" s="129" t="s">
        <v>2065</v>
      </c>
      <c r="G594" s="134" t="s">
        <v>124</v>
      </c>
      <c r="H594" s="130" t="s">
        <v>2013</v>
      </c>
      <c r="I594" s="140" t="s">
        <v>695</v>
      </c>
      <c r="J594" s="138">
        <f>'11'!D750</f>
        <v>0</v>
      </c>
      <c r="K594" s="141">
        <f>'15'!E28</f>
        <v>0</v>
      </c>
      <c r="L594" s="176" t="str">
        <f>'15'!$B$6</f>
        <v>15 DEMONSTRATIVO DE RECOLHIMENTO DAS CONTRIBUIÇÕES PREVIDENCIÁRIAS AO RPPS</v>
      </c>
    </row>
    <row r="595" spans="2:12" ht="15">
      <c r="B595" s="130" t="str">
        <f t="shared" si="16"/>
        <v>P078</v>
      </c>
      <c r="C595" s="133" t="s">
        <v>124</v>
      </c>
      <c r="D595" s="129" t="s">
        <v>1993</v>
      </c>
      <c r="E595" s="133">
        <f t="shared" si="18"/>
        <v>2015</v>
      </c>
      <c r="F595" s="129" t="s">
        <v>2066</v>
      </c>
      <c r="G595" s="134" t="s">
        <v>124</v>
      </c>
      <c r="H595" s="130" t="s">
        <v>2014</v>
      </c>
      <c r="I595" s="140" t="s">
        <v>695</v>
      </c>
      <c r="J595" s="138">
        <f>'11'!D751</f>
        <v>0</v>
      </c>
      <c r="K595" s="141">
        <f>'15'!E29</f>
        <v>0</v>
      </c>
      <c r="L595" s="176" t="str">
        <f>'15'!$B$6</f>
        <v>15 DEMONSTRATIVO DE RECOLHIMENTO DAS CONTRIBUIÇÕES PREVIDENCIÁRIAS AO RPPS</v>
      </c>
    </row>
    <row r="596" spans="2:12" ht="15">
      <c r="B596" s="130" t="str">
        <f t="shared" si="16"/>
        <v>P078</v>
      </c>
      <c r="C596" s="133" t="s">
        <v>124</v>
      </c>
      <c r="D596" s="129" t="s">
        <v>1993</v>
      </c>
      <c r="E596" s="133">
        <f t="shared" si="18"/>
        <v>2015</v>
      </c>
      <c r="F596" s="129" t="s">
        <v>2067</v>
      </c>
      <c r="G596" s="134" t="s">
        <v>124</v>
      </c>
      <c r="H596" s="130" t="s">
        <v>2015</v>
      </c>
      <c r="I596" s="140" t="s">
        <v>695</v>
      </c>
      <c r="J596" s="138">
        <f>'11'!D752</f>
        <v>0</v>
      </c>
      <c r="K596" s="141">
        <f>'15'!E30</f>
        <v>0</v>
      </c>
      <c r="L596" s="176" t="str">
        <f>'15'!$B$6</f>
        <v>15 DEMONSTRATIVO DE RECOLHIMENTO DAS CONTRIBUIÇÕES PREVIDENCIÁRIAS AO RPPS</v>
      </c>
    </row>
    <row r="597" spans="2:12" ht="15">
      <c r="B597" s="130" t="str">
        <f t="shared" si="16"/>
        <v>P078</v>
      </c>
      <c r="C597" s="133" t="s">
        <v>124</v>
      </c>
      <c r="D597" s="129" t="s">
        <v>1993</v>
      </c>
      <c r="E597" s="133">
        <f t="shared" si="18"/>
        <v>2015</v>
      </c>
      <c r="F597" s="129" t="s">
        <v>2068</v>
      </c>
      <c r="G597" s="134" t="s">
        <v>124</v>
      </c>
      <c r="H597" s="130" t="s">
        <v>2016</v>
      </c>
      <c r="I597" s="140" t="s">
        <v>695</v>
      </c>
      <c r="J597" s="138">
        <f>'11'!D753</f>
        <v>0</v>
      </c>
      <c r="K597" s="141">
        <f>'15'!E31</f>
        <v>0</v>
      </c>
      <c r="L597" s="176" t="str">
        <f>'15'!$B$6</f>
        <v>15 DEMONSTRATIVO DE RECOLHIMENTO DAS CONTRIBUIÇÕES PREVIDENCIÁRIAS AO RPPS</v>
      </c>
    </row>
    <row r="598" spans="2:12" ht="15">
      <c r="B598" s="130" t="str">
        <f t="shared" si="16"/>
        <v>P078</v>
      </c>
      <c r="C598" s="133" t="s">
        <v>124</v>
      </c>
      <c r="D598" s="129" t="s">
        <v>1993</v>
      </c>
      <c r="E598" s="133">
        <f t="shared" si="18"/>
        <v>2015</v>
      </c>
      <c r="F598" s="129" t="s">
        <v>2069</v>
      </c>
      <c r="G598" s="134" t="s">
        <v>124</v>
      </c>
      <c r="H598" s="130" t="s">
        <v>2017</v>
      </c>
      <c r="I598" s="140" t="s">
        <v>695</v>
      </c>
      <c r="J598" s="138">
        <f>'11'!D754</f>
        <v>0</v>
      </c>
      <c r="K598" s="141">
        <f>'15'!E32</f>
        <v>0</v>
      </c>
      <c r="L598" s="176" t="str">
        <f>'15'!$B$6</f>
        <v>15 DEMONSTRATIVO DE RECOLHIMENTO DAS CONTRIBUIÇÕES PREVIDENCIÁRIAS AO RPPS</v>
      </c>
    </row>
    <row r="599" spans="2:12" ht="15">
      <c r="B599" s="130" t="str">
        <f t="shared" si="16"/>
        <v>P078</v>
      </c>
      <c r="C599" s="133" t="s">
        <v>124</v>
      </c>
      <c r="D599" s="129" t="s">
        <v>1993</v>
      </c>
      <c r="E599" s="133">
        <f t="shared" si="18"/>
        <v>2015</v>
      </c>
      <c r="F599" s="129" t="s">
        <v>2070</v>
      </c>
      <c r="G599" s="134" t="s">
        <v>124</v>
      </c>
      <c r="H599" s="130" t="s">
        <v>2018</v>
      </c>
      <c r="I599" s="140" t="s">
        <v>695</v>
      </c>
      <c r="J599" s="138">
        <f>'11'!D755</f>
        <v>0</v>
      </c>
      <c r="K599" s="141">
        <f>'15'!E33</f>
        <v>0</v>
      </c>
      <c r="L599" s="176" t="str">
        <f>'15'!$B$6</f>
        <v>15 DEMONSTRATIVO DE RECOLHIMENTO DAS CONTRIBUIÇÕES PREVIDENCIÁRIAS AO RPPS</v>
      </c>
    </row>
    <row r="600" spans="2:12" ht="15">
      <c r="B600" s="130" t="str">
        <f t="shared" si="16"/>
        <v>P078</v>
      </c>
      <c r="C600" s="133" t="s">
        <v>124</v>
      </c>
      <c r="D600" s="129" t="s">
        <v>1993</v>
      </c>
      <c r="E600" s="133">
        <f t="shared" si="18"/>
        <v>2015</v>
      </c>
      <c r="F600" s="129" t="s">
        <v>2071</v>
      </c>
      <c r="G600" s="134" t="s">
        <v>124</v>
      </c>
      <c r="H600" s="130" t="s">
        <v>2019</v>
      </c>
      <c r="I600" s="140" t="s">
        <v>695</v>
      </c>
      <c r="J600" s="138">
        <f>'11'!D756</f>
        <v>0</v>
      </c>
      <c r="K600" s="141">
        <f>'15'!E34</f>
        <v>0</v>
      </c>
      <c r="L600" s="176" t="str">
        <f>'15'!$B$6</f>
        <v>15 DEMONSTRATIVO DE RECOLHIMENTO DAS CONTRIBUIÇÕES PREVIDENCIÁRIAS AO RPPS</v>
      </c>
    </row>
    <row r="601" spans="2:12" ht="15">
      <c r="B601" s="130" t="str">
        <f t="shared" si="16"/>
        <v>P078</v>
      </c>
      <c r="C601" s="133" t="s">
        <v>124</v>
      </c>
      <c r="D601" s="129" t="s">
        <v>1993</v>
      </c>
      <c r="E601" s="133">
        <f aca="true" t="shared" si="19" ref="E601:E664">E600</f>
        <v>2015</v>
      </c>
      <c r="F601" s="129" t="s">
        <v>2072</v>
      </c>
      <c r="G601" s="134" t="s">
        <v>124</v>
      </c>
      <c r="H601" s="130" t="s">
        <v>2020</v>
      </c>
      <c r="I601" s="140" t="s">
        <v>695</v>
      </c>
      <c r="J601" s="138">
        <f>'11'!D757</f>
        <v>0</v>
      </c>
      <c r="K601" s="141">
        <f>'15'!E35</f>
        <v>0</v>
      </c>
      <c r="L601" s="176" t="str">
        <f>'15'!$B$6</f>
        <v>15 DEMONSTRATIVO DE RECOLHIMENTO DAS CONTRIBUIÇÕES PREVIDENCIÁRIAS AO RPPS</v>
      </c>
    </row>
    <row r="602" spans="2:12" ht="15">
      <c r="B602" s="130" t="str">
        <f t="shared" si="16"/>
        <v>P078</v>
      </c>
      <c r="C602" s="133" t="s">
        <v>124</v>
      </c>
      <c r="D602" s="129" t="s">
        <v>1993</v>
      </c>
      <c r="E602" s="133">
        <f t="shared" si="19"/>
        <v>2015</v>
      </c>
      <c r="F602" s="129" t="s">
        <v>2073</v>
      </c>
      <c r="G602" s="134" t="s">
        <v>124</v>
      </c>
      <c r="H602" s="130" t="s">
        <v>2021</v>
      </c>
      <c r="I602" s="140" t="s">
        <v>695</v>
      </c>
      <c r="J602" s="138">
        <f>'11'!D758</f>
        <v>0</v>
      </c>
      <c r="K602" s="141">
        <f>'15'!E36</f>
        <v>0</v>
      </c>
      <c r="L602" s="176" t="str">
        <f>'15'!$B$6</f>
        <v>15 DEMONSTRATIVO DE RECOLHIMENTO DAS CONTRIBUIÇÕES PREVIDENCIÁRIAS AO RPPS</v>
      </c>
    </row>
    <row r="603" spans="2:12" ht="15">
      <c r="B603" s="130" t="str">
        <f t="shared" si="16"/>
        <v>P078</v>
      </c>
      <c r="C603" s="133" t="s">
        <v>124</v>
      </c>
      <c r="D603" s="129" t="s">
        <v>1993</v>
      </c>
      <c r="E603" s="133">
        <f t="shared" si="19"/>
        <v>2015</v>
      </c>
      <c r="F603" s="129" t="s">
        <v>2074</v>
      </c>
      <c r="G603" s="134" t="s">
        <v>124</v>
      </c>
      <c r="H603" s="130" t="s">
        <v>2022</v>
      </c>
      <c r="I603" s="140" t="s">
        <v>695</v>
      </c>
      <c r="J603" s="138">
        <f>'11'!D759</f>
        <v>0</v>
      </c>
      <c r="K603" s="141">
        <f>'15'!F24</f>
        <v>0</v>
      </c>
      <c r="L603" s="176" t="str">
        <f>'15'!$B$6</f>
        <v>15 DEMONSTRATIVO DE RECOLHIMENTO DAS CONTRIBUIÇÕES PREVIDENCIÁRIAS AO RPPS</v>
      </c>
    </row>
    <row r="604" spans="2:12" ht="15">
      <c r="B604" s="130" t="str">
        <f t="shared" si="16"/>
        <v>P078</v>
      </c>
      <c r="C604" s="133" t="s">
        <v>124</v>
      </c>
      <c r="D604" s="129" t="s">
        <v>1993</v>
      </c>
      <c r="E604" s="133">
        <f t="shared" si="19"/>
        <v>2015</v>
      </c>
      <c r="F604" s="129" t="s">
        <v>2075</v>
      </c>
      <c r="G604" s="134" t="s">
        <v>124</v>
      </c>
      <c r="H604" s="130" t="s">
        <v>2023</v>
      </c>
      <c r="I604" s="140" t="s">
        <v>695</v>
      </c>
      <c r="J604" s="138">
        <f>'11'!D760</f>
        <v>0</v>
      </c>
      <c r="K604" s="141">
        <f>'15'!F25</f>
        <v>0</v>
      </c>
      <c r="L604" s="176" t="str">
        <f>'15'!$B$6</f>
        <v>15 DEMONSTRATIVO DE RECOLHIMENTO DAS CONTRIBUIÇÕES PREVIDENCIÁRIAS AO RPPS</v>
      </c>
    </row>
    <row r="605" spans="2:12" ht="15">
      <c r="B605" s="130" t="str">
        <f t="shared" si="16"/>
        <v>P078</v>
      </c>
      <c r="C605" s="133" t="s">
        <v>124</v>
      </c>
      <c r="D605" s="129" t="s">
        <v>1993</v>
      </c>
      <c r="E605" s="133">
        <f t="shared" si="19"/>
        <v>2015</v>
      </c>
      <c r="F605" s="129" t="s">
        <v>2076</v>
      </c>
      <c r="G605" s="134" t="s">
        <v>124</v>
      </c>
      <c r="H605" s="130" t="s">
        <v>2024</v>
      </c>
      <c r="I605" s="140" t="s">
        <v>695</v>
      </c>
      <c r="J605" s="138">
        <f>'11'!D761</f>
        <v>0</v>
      </c>
      <c r="K605" s="141">
        <f>'15'!F26</f>
        <v>0</v>
      </c>
      <c r="L605" s="176" t="str">
        <f>'15'!$B$6</f>
        <v>15 DEMONSTRATIVO DE RECOLHIMENTO DAS CONTRIBUIÇÕES PREVIDENCIÁRIAS AO RPPS</v>
      </c>
    </row>
    <row r="606" spans="2:12" ht="15">
      <c r="B606" s="130" t="str">
        <f t="shared" si="16"/>
        <v>P078</v>
      </c>
      <c r="C606" s="133" t="s">
        <v>124</v>
      </c>
      <c r="D606" s="129" t="s">
        <v>1993</v>
      </c>
      <c r="E606" s="133">
        <f t="shared" si="19"/>
        <v>2015</v>
      </c>
      <c r="F606" s="129" t="s">
        <v>2077</v>
      </c>
      <c r="G606" s="134" t="s">
        <v>124</v>
      </c>
      <c r="H606" s="130" t="s">
        <v>2025</v>
      </c>
      <c r="I606" s="140" t="s">
        <v>695</v>
      </c>
      <c r="J606" s="138">
        <f>'11'!D762</f>
        <v>0</v>
      </c>
      <c r="K606" s="141">
        <f>'15'!F27</f>
        <v>0</v>
      </c>
      <c r="L606" s="176" t="str">
        <f>'15'!$B$6</f>
        <v>15 DEMONSTRATIVO DE RECOLHIMENTO DAS CONTRIBUIÇÕES PREVIDENCIÁRIAS AO RPPS</v>
      </c>
    </row>
    <row r="607" spans="2:12" ht="15">
      <c r="B607" s="130" t="str">
        <f t="shared" si="16"/>
        <v>P078</v>
      </c>
      <c r="C607" s="133" t="s">
        <v>124</v>
      </c>
      <c r="D607" s="129" t="s">
        <v>1993</v>
      </c>
      <c r="E607" s="133">
        <f t="shared" si="19"/>
        <v>2015</v>
      </c>
      <c r="F607" s="129" t="s">
        <v>2078</v>
      </c>
      <c r="G607" s="134" t="s">
        <v>124</v>
      </c>
      <c r="H607" s="130" t="s">
        <v>2026</v>
      </c>
      <c r="I607" s="140" t="s">
        <v>695</v>
      </c>
      <c r="J607" s="138">
        <f>'11'!D763</f>
        <v>0</v>
      </c>
      <c r="K607" s="141">
        <f>'15'!F28</f>
        <v>0</v>
      </c>
      <c r="L607" s="176" t="str">
        <f>'15'!$B$6</f>
        <v>15 DEMONSTRATIVO DE RECOLHIMENTO DAS CONTRIBUIÇÕES PREVIDENCIÁRIAS AO RPPS</v>
      </c>
    </row>
    <row r="608" spans="2:12" ht="15">
      <c r="B608" s="130" t="str">
        <f aca="true" t="shared" si="20" ref="B608:B671">B607</f>
        <v>P078</v>
      </c>
      <c r="C608" s="133" t="s">
        <v>124</v>
      </c>
      <c r="D608" s="129" t="s">
        <v>1993</v>
      </c>
      <c r="E608" s="133">
        <f t="shared" si="19"/>
        <v>2015</v>
      </c>
      <c r="F608" s="129" t="s">
        <v>2079</v>
      </c>
      <c r="G608" s="134" t="s">
        <v>124</v>
      </c>
      <c r="H608" s="130" t="s">
        <v>2027</v>
      </c>
      <c r="I608" s="140" t="s">
        <v>695</v>
      </c>
      <c r="J608" s="138">
        <f>'11'!D764</f>
        <v>0</v>
      </c>
      <c r="K608" s="141">
        <f>'15'!F29</f>
        <v>0</v>
      </c>
      <c r="L608" s="176" t="str">
        <f>'15'!$B$6</f>
        <v>15 DEMONSTRATIVO DE RECOLHIMENTO DAS CONTRIBUIÇÕES PREVIDENCIÁRIAS AO RPPS</v>
      </c>
    </row>
    <row r="609" spans="2:12" ht="15">
      <c r="B609" s="130" t="str">
        <f t="shared" si="20"/>
        <v>P078</v>
      </c>
      <c r="C609" s="133" t="s">
        <v>124</v>
      </c>
      <c r="D609" s="129" t="s">
        <v>1993</v>
      </c>
      <c r="E609" s="133">
        <f t="shared" si="19"/>
        <v>2015</v>
      </c>
      <c r="F609" s="129" t="s">
        <v>2080</v>
      </c>
      <c r="G609" s="134" t="s">
        <v>124</v>
      </c>
      <c r="H609" s="130" t="s">
        <v>2028</v>
      </c>
      <c r="I609" s="140" t="s">
        <v>695</v>
      </c>
      <c r="J609" s="138">
        <f>'11'!D765</f>
        <v>0</v>
      </c>
      <c r="K609" s="141">
        <f>'15'!F30</f>
        <v>0</v>
      </c>
      <c r="L609" s="176" t="str">
        <f>'15'!$B$6</f>
        <v>15 DEMONSTRATIVO DE RECOLHIMENTO DAS CONTRIBUIÇÕES PREVIDENCIÁRIAS AO RPPS</v>
      </c>
    </row>
    <row r="610" spans="2:12" ht="15">
      <c r="B610" s="130" t="str">
        <f t="shared" si="20"/>
        <v>P078</v>
      </c>
      <c r="C610" s="133" t="s">
        <v>124</v>
      </c>
      <c r="D610" s="129" t="s">
        <v>1993</v>
      </c>
      <c r="E610" s="133">
        <f t="shared" si="19"/>
        <v>2015</v>
      </c>
      <c r="F610" s="129" t="s">
        <v>2081</v>
      </c>
      <c r="G610" s="134" t="s">
        <v>124</v>
      </c>
      <c r="H610" s="130" t="s">
        <v>2029</v>
      </c>
      <c r="I610" s="140" t="s">
        <v>695</v>
      </c>
      <c r="J610" s="138">
        <f>'11'!D766</f>
        <v>0</v>
      </c>
      <c r="K610" s="141">
        <f>'15'!F31</f>
        <v>0</v>
      </c>
      <c r="L610" s="176" t="str">
        <f>'15'!$B$6</f>
        <v>15 DEMONSTRATIVO DE RECOLHIMENTO DAS CONTRIBUIÇÕES PREVIDENCIÁRIAS AO RPPS</v>
      </c>
    </row>
    <row r="611" spans="2:12" ht="15">
      <c r="B611" s="130" t="str">
        <f t="shared" si="20"/>
        <v>P078</v>
      </c>
      <c r="C611" s="133" t="s">
        <v>124</v>
      </c>
      <c r="D611" s="129" t="s">
        <v>1993</v>
      </c>
      <c r="E611" s="133">
        <f t="shared" si="19"/>
        <v>2015</v>
      </c>
      <c r="F611" s="129" t="s">
        <v>2082</v>
      </c>
      <c r="G611" s="134" t="s">
        <v>124</v>
      </c>
      <c r="H611" s="130" t="s">
        <v>2030</v>
      </c>
      <c r="I611" s="140" t="s">
        <v>695</v>
      </c>
      <c r="J611" s="138">
        <f>'11'!D767</f>
        <v>0</v>
      </c>
      <c r="K611" s="141">
        <f>'15'!F32</f>
        <v>0</v>
      </c>
      <c r="L611" s="176" t="str">
        <f>'15'!$B$6</f>
        <v>15 DEMONSTRATIVO DE RECOLHIMENTO DAS CONTRIBUIÇÕES PREVIDENCIÁRIAS AO RPPS</v>
      </c>
    </row>
    <row r="612" spans="2:12" ht="15">
      <c r="B612" s="130" t="str">
        <f t="shared" si="20"/>
        <v>P078</v>
      </c>
      <c r="C612" s="133" t="s">
        <v>124</v>
      </c>
      <c r="D612" s="129" t="s">
        <v>1993</v>
      </c>
      <c r="E612" s="133">
        <f t="shared" si="19"/>
        <v>2015</v>
      </c>
      <c r="F612" s="129" t="s">
        <v>2083</v>
      </c>
      <c r="G612" s="134" t="s">
        <v>124</v>
      </c>
      <c r="H612" s="130" t="s">
        <v>2031</v>
      </c>
      <c r="I612" s="140" t="s">
        <v>695</v>
      </c>
      <c r="J612" s="138">
        <f>'11'!D768</f>
        <v>0</v>
      </c>
      <c r="K612" s="141">
        <f>'15'!F33</f>
        <v>0</v>
      </c>
      <c r="L612" s="176" t="str">
        <f>'15'!$B$6</f>
        <v>15 DEMONSTRATIVO DE RECOLHIMENTO DAS CONTRIBUIÇÕES PREVIDENCIÁRIAS AO RPPS</v>
      </c>
    </row>
    <row r="613" spans="2:12" ht="15">
      <c r="B613" s="130" t="str">
        <f t="shared" si="20"/>
        <v>P078</v>
      </c>
      <c r="C613" s="133" t="s">
        <v>124</v>
      </c>
      <c r="D613" s="129" t="s">
        <v>1993</v>
      </c>
      <c r="E613" s="133">
        <f t="shared" si="19"/>
        <v>2015</v>
      </c>
      <c r="F613" s="129" t="s">
        <v>2084</v>
      </c>
      <c r="G613" s="134" t="s">
        <v>124</v>
      </c>
      <c r="H613" s="130" t="s">
        <v>2032</v>
      </c>
      <c r="I613" s="140" t="s">
        <v>695</v>
      </c>
      <c r="J613" s="138">
        <f>'11'!D769</f>
        <v>0</v>
      </c>
      <c r="K613" s="141">
        <f>'15'!F34</f>
        <v>0</v>
      </c>
      <c r="L613" s="176" t="str">
        <f>'15'!$B$6</f>
        <v>15 DEMONSTRATIVO DE RECOLHIMENTO DAS CONTRIBUIÇÕES PREVIDENCIÁRIAS AO RPPS</v>
      </c>
    </row>
    <row r="614" spans="2:12" ht="15">
      <c r="B614" s="130" t="str">
        <f t="shared" si="20"/>
        <v>P078</v>
      </c>
      <c r="C614" s="133" t="s">
        <v>124</v>
      </c>
      <c r="D614" s="129" t="s">
        <v>1993</v>
      </c>
      <c r="E614" s="133">
        <f t="shared" si="19"/>
        <v>2015</v>
      </c>
      <c r="F614" s="129" t="s">
        <v>2085</v>
      </c>
      <c r="G614" s="134" t="s">
        <v>124</v>
      </c>
      <c r="H614" s="130" t="s">
        <v>2033</v>
      </c>
      <c r="I614" s="140" t="s">
        <v>695</v>
      </c>
      <c r="J614" s="138">
        <f>'11'!D770</f>
        <v>0</v>
      </c>
      <c r="K614" s="141">
        <f>'15'!F35</f>
        <v>0</v>
      </c>
      <c r="L614" s="176" t="str">
        <f>'15'!$B$6</f>
        <v>15 DEMONSTRATIVO DE RECOLHIMENTO DAS CONTRIBUIÇÕES PREVIDENCIÁRIAS AO RPPS</v>
      </c>
    </row>
    <row r="615" spans="2:12" ht="15">
      <c r="B615" s="130" t="str">
        <f t="shared" si="20"/>
        <v>P078</v>
      </c>
      <c r="C615" s="133" t="s">
        <v>124</v>
      </c>
      <c r="D615" s="129" t="s">
        <v>1993</v>
      </c>
      <c r="E615" s="133">
        <f t="shared" si="19"/>
        <v>2015</v>
      </c>
      <c r="F615" s="129" t="s">
        <v>2086</v>
      </c>
      <c r="G615" s="134" t="s">
        <v>124</v>
      </c>
      <c r="H615" s="130" t="s">
        <v>2034</v>
      </c>
      <c r="I615" s="140" t="s">
        <v>695</v>
      </c>
      <c r="J615" s="138">
        <f>'11'!D771</f>
        <v>0</v>
      </c>
      <c r="K615" s="141">
        <f>'15'!F36</f>
        <v>0</v>
      </c>
      <c r="L615" s="176" t="str">
        <f>'15'!$B$6</f>
        <v>15 DEMONSTRATIVO DE RECOLHIMENTO DAS CONTRIBUIÇÕES PREVIDENCIÁRIAS AO RPPS</v>
      </c>
    </row>
    <row r="616" spans="2:12" ht="15">
      <c r="B616" s="130" t="str">
        <f t="shared" si="20"/>
        <v>P078</v>
      </c>
      <c r="C616" s="133" t="s">
        <v>124</v>
      </c>
      <c r="D616" s="129" t="s">
        <v>1993</v>
      </c>
      <c r="E616" s="133">
        <f t="shared" si="19"/>
        <v>2015</v>
      </c>
      <c r="F616" s="129" t="s">
        <v>2087</v>
      </c>
      <c r="G616" s="134" t="s">
        <v>124</v>
      </c>
      <c r="H616" s="130" t="s">
        <v>1542</v>
      </c>
      <c r="I616" s="140" t="s">
        <v>695</v>
      </c>
      <c r="J616" s="138">
        <f>'11'!D746</f>
        <v>0</v>
      </c>
      <c r="K616" s="141">
        <f>'15'!G24</f>
        <v>0</v>
      </c>
      <c r="L616" s="176" t="str">
        <f>'15'!$B$6</f>
        <v>15 DEMONSTRATIVO DE RECOLHIMENTO DAS CONTRIBUIÇÕES PREVIDENCIÁRIAS AO RPPS</v>
      </c>
    </row>
    <row r="617" spans="2:12" ht="15">
      <c r="B617" s="130" t="str">
        <f t="shared" si="20"/>
        <v>P078</v>
      </c>
      <c r="C617" s="133" t="s">
        <v>124</v>
      </c>
      <c r="D617" s="129" t="s">
        <v>1993</v>
      </c>
      <c r="E617" s="133">
        <f t="shared" si="19"/>
        <v>2015</v>
      </c>
      <c r="F617" s="129" t="s">
        <v>2088</v>
      </c>
      <c r="G617" s="134" t="s">
        <v>124</v>
      </c>
      <c r="H617" s="130" t="s">
        <v>1543</v>
      </c>
      <c r="I617" s="140" t="s">
        <v>695</v>
      </c>
      <c r="J617" s="138">
        <f>'11'!D747</f>
        <v>0</v>
      </c>
      <c r="K617" s="141">
        <f>'15'!G25</f>
        <v>0</v>
      </c>
      <c r="L617" s="176" t="str">
        <f>'15'!$B$6</f>
        <v>15 DEMONSTRATIVO DE RECOLHIMENTO DAS CONTRIBUIÇÕES PREVIDENCIÁRIAS AO RPPS</v>
      </c>
    </row>
    <row r="618" spans="2:12" ht="15">
      <c r="B618" s="130" t="str">
        <f t="shared" si="20"/>
        <v>P078</v>
      </c>
      <c r="C618" s="133" t="s">
        <v>124</v>
      </c>
      <c r="D618" s="129" t="s">
        <v>1993</v>
      </c>
      <c r="E618" s="133">
        <f t="shared" si="19"/>
        <v>2015</v>
      </c>
      <c r="F618" s="129" t="s">
        <v>2089</v>
      </c>
      <c r="G618" s="134" t="s">
        <v>124</v>
      </c>
      <c r="H618" s="130" t="s">
        <v>1544</v>
      </c>
      <c r="I618" s="140" t="s">
        <v>695</v>
      </c>
      <c r="J618" s="138">
        <f>'11'!D748</f>
        <v>0</v>
      </c>
      <c r="K618" s="141">
        <f>'15'!G26</f>
        <v>0</v>
      </c>
      <c r="L618" s="176" t="str">
        <f>'15'!$B$6</f>
        <v>15 DEMONSTRATIVO DE RECOLHIMENTO DAS CONTRIBUIÇÕES PREVIDENCIÁRIAS AO RPPS</v>
      </c>
    </row>
    <row r="619" spans="2:12" ht="15">
      <c r="B619" s="130" t="str">
        <f t="shared" si="20"/>
        <v>P078</v>
      </c>
      <c r="C619" s="133" t="s">
        <v>124</v>
      </c>
      <c r="D619" s="129" t="s">
        <v>1993</v>
      </c>
      <c r="E619" s="133">
        <f t="shared" si="19"/>
        <v>2015</v>
      </c>
      <c r="F619" s="129" t="s">
        <v>2090</v>
      </c>
      <c r="G619" s="134" t="s">
        <v>124</v>
      </c>
      <c r="H619" s="130" t="s">
        <v>1545</v>
      </c>
      <c r="I619" s="140" t="s">
        <v>695</v>
      </c>
      <c r="J619" s="138">
        <f>'11'!D749</f>
        <v>0</v>
      </c>
      <c r="K619" s="141">
        <f>'15'!G27</f>
        <v>0</v>
      </c>
      <c r="L619" s="176" t="str">
        <f>'15'!$B$6</f>
        <v>15 DEMONSTRATIVO DE RECOLHIMENTO DAS CONTRIBUIÇÕES PREVIDENCIÁRIAS AO RPPS</v>
      </c>
    </row>
    <row r="620" spans="2:12" ht="15">
      <c r="B620" s="130" t="str">
        <f t="shared" si="20"/>
        <v>P078</v>
      </c>
      <c r="C620" s="133" t="s">
        <v>124</v>
      </c>
      <c r="D620" s="129" t="s">
        <v>1993</v>
      </c>
      <c r="E620" s="133">
        <f t="shared" si="19"/>
        <v>2015</v>
      </c>
      <c r="F620" s="129" t="s">
        <v>2091</v>
      </c>
      <c r="G620" s="134" t="s">
        <v>124</v>
      </c>
      <c r="H620" s="130" t="s">
        <v>1546</v>
      </c>
      <c r="I620" s="140" t="s">
        <v>695</v>
      </c>
      <c r="J620" s="138">
        <f>'11'!D750</f>
        <v>0</v>
      </c>
      <c r="K620" s="141">
        <f>'15'!G28</f>
        <v>0</v>
      </c>
      <c r="L620" s="176" t="str">
        <f>'15'!$B$6</f>
        <v>15 DEMONSTRATIVO DE RECOLHIMENTO DAS CONTRIBUIÇÕES PREVIDENCIÁRIAS AO RPPS</v>
      </c>
    </row>
    <row r="621" spans="2:12" ht="15">
      <c r="B621" s="130" t="str">
        <f t="shared" si="20"/>
        <v>P078</v>
      </c>
      <c r="C621" s="133" t="s">
        <v>124</v>
      </c>
      <c r="D621" s="129" t="s">
        <v>1993</v>
      </c>
      <c r="E621" s="133">
        <f t="shared" si="19"/>
        <v>2015</v>
      </c>
      <c r="F621" s="129" t="s">
        <v>2092</v>
      </c>
      <c r="G621" s="134" t="s">
        <v>124</v>
      </c>
      <c r="H621" s="130" t="s">
        <v>1547</v>
      </c>
      <c r="I621" s="140" t="s">
        <v>695</v>
      </c>
      <c r="J621" s="138">
        <f>'11'!D751</f>
        <v>0</v>
      </c>
      <c r="K621" s="141">
        <f>'15'!G29</f>
        <v>0</v>
      </c>
      <c r="L621" s="176" t="str">
        <f>'15'!$B$6</f>
        <v>15 DEMONSTRATIVO DE RECOLHIMENTO DAS CONTRIBUIÇÕES PREVIDENCIÁRIAS AO RPPS</v>
      </c>
    </row>
    <row r="622" spans="2:12" ht="15">
      <c r="B622" s="130" t="str">
        <f t="shared" si="20"/>
        <v>P078</v>
      </c>
      <c r="C622" s="133" t="s">
        <v>124</v>
      </c>
      <c r="D622" s="129" t="s">
        <v>1993</v>
      </c>
      <c r="E622" s="133">
        <f t="shared" si="19"/>
        <v>2015</v>
      </c>
      <c r="F622" s="129" t="s">
        <v>2093</v>
      </c>
      <c r="G622" s="134" t="s">
        <v>124</v>
      </c>
      <c r="H622" s="130" t="s">
        <v>1548</v>
      </c>
      <c r="I622" s="140" t="s">
        <v>695</v>
      </c>
      <c r="J622" s="138">
        <f>'11'!D752</f>
        <v>0</v>
      </c>
      <c r="K622" s="141">
        <f>'15'!G30</f>
        <v>0</v>
      </c>
      <c r="L622" s="176" t="str">
        <f>'15'!$B$6</f>
        <v>15 DEMONSTRATIVO DE RECOLHIMENTO DAS CONTRIBUIÇÕES PREVIDENCIÁRIAS AO RPPS</v>
      </c>
    </row>
    <row r="623" spans="2:12" ht="15">
      <c r="B623" s="130" t="str">
        <f t="shared" si="20"/>
        <v>P078</v>
      </c>
      <c r="C623" s="133" t="s">
        <v>124</v>
      </c>
      <c r="D623" s="129" t="s">
        <v>1993</v>
      </c>
      <c r="E623" s="133">
        <f t="shared" si="19"/>
        <v>2015</v>
      </c>
      <c r="F623" s="129" t="s">
        <v>2094</v>
      </c>
      <c r="G623" s="134" t="s">
        <v>124</v>
      </c>
      <c r="H623" s="130" t="s">
        <v>1549</v>
      </c>
      <c r="I623" s="140" t="s">
        <v>695</v>
      </c>
      <c r="J623" s="138">
        <f>'11'!D753</f>
        <v>0</v>
      </c>
      <c r="K623" s="141">
        <f>'15'!G31</f>
        <v>0</v>
      </c>
      <c r="L623" s="176" t="str">
        <f>'15'!$B$6</f>
        <v>15 DEMONSTRATIVO DE RECOLHIMENTO DAS CONTRIBUIÇÕES PREVIDENCIÁRIAS AO RPPS</v>
      </c>
    </row>
    <row r="624" spans="2:12" ht="15">
      <c r="B624" s="130" t="str">
        <f t="shared" si="20"/>
        <v>P078</v>
      </c>
      <c r="C624" s="133" t="s">
        <v>124</v>
      </c>
      <c r="D624" s="129" t="s">
        <v>1993</v>
      </c>
      <c r="E624" s="133">
        <f t="shared" si="19"/>
        <v>2015</v>
      </c>
      <c r="F624" s="129" t="s">
        <v>2095</v>
      </c>
      <c r="G624" s="134" t="s">
        <v>124</v>
      </c>
      <c r="H624" s="130" t="s">
        <v>1550</v>
      </c>
      <c r="I624" s="140" t="s">
        <v>695</v>
      </c>
      <c r="J624" s="138">
        <f>'11'!D754</f>
        <v>0</v>
      </c>
      <c r="K624" s="141">
        <f>'15'!G32</f>
        <v>0</v>
      </c>
      <c r="L624" s="176" t="str">
        <f>'15'!$B$6</f>
        <v>15 DEMONSTRATIVO DE RECOLHIMENTO DAS CONTRIBUIÇÕES PREVIDENCIÁRIAS AO RPPS</v>
      </c>
    </row>
    <row r="625" spans="2:12" ht="15">
      <c r="B625" s="130" t="str">
        <f t="shared" si="20"/>
        <v>P078</v>
      </c>
      <c r="C625" s="133" t="s">
        <v>124</v>
      </c>
      <c r="D625" s="129" t="s">
        <v>1993</v>
      </c>
      <c r="E625" s="133">
        <f t="shared" si="19"/>
        <v>2015</v>
      </c>
      <c r="F625" s="129" t="s">
        <v>2096</v>
      </c>
      <c r="G625" s="134" t="s">
        <v>124</v>
      </c>
      <c r="H625" s="130" t="s">
        <v>1551</v>
      </c>
      <c r="I625" s="140" t="s">
        <v>695</v>
      </c>
      <c r="J625" s="138">
        <f>'11'!D755</f>
        <v>0</v>
      </c>
      <c r="K625" s="141">
        <f>'15'!G33</f>
        <v>0</v>
      </c>
      <c r="L625" s="176" t="str">
        <f>'15'!$B$6</f>
        <v>15 DEMONSTRATIVO DE RECOLHIMENTO DAS CONTRIBUIÇÕES PREVIDENCIÁRIAS AO RPPS</v>
      </c>
    </row>
    <row r="626" spans="2:12" ht="15">
      <c r="B626" s="130" t="str">
        <f t="shared" si="20"/>
        <v>P078</v>
      </c>
      <c r="C626" s="133" t="s">
        <v>124</v>
      </c>
      <c r="D626" s="129" t="s">
        <v>1993</v>
      </c>
      <c r="E626" s="133">
        <f t="shared" si="19"/>
        <v>2015</v>
      </c>
      <c r="F626" s="129" t="s">
        <v>2097</v>
      </c>
      <c r="G626" s="134" t="s">
        <v>124</v>
      </c>
      <c r="H626" s="130" t="s">
        <v>1552</v>
      </c>
      <c r="I626" s="140" t="s">
        <v>695</v>
      </c>
      <c r="J626" s="138">
        <f>'11'!D756</f>
        <v>0</v>
      </c>
      <c r="K626" s="141">
        <f>'15'!G34</f>
        <v>0</v>
      </c>
      <c r="L626" s="176" t="str">
        <f>'15'!$B$6</f>
        <v>15 DEMONSTRATIVO DE RECOLHIMENTO DAS CONTRIBUIÇÕES PREVIDENCIÁRIAS AO RPPS</v>
      </c>
    </row>
    <row r="627" spans="2:12" ht="15">
      <c r="B627" s="130" t="str">
        <f t="shared" si="20"/>
        <v>P078</v>
      </c>
      <c r="C627" s="133" t="s">
        <v>124</v>
      </c>
      <c r="D627" s="129" t="s">
        <v>1993</v>
      </c>
      <c r="E627" s="133">
        <f t="shared" si="19"/>
        <v>2015</v>
      </c>
      <c r="F627" s="129" t="s">
        <v>2098</v>
      </c>
      <c r="G627" s="134" t="s">
        <v>124</v>
      </c>
      <c r="H627" s="130" t="s">
        <v>1553</v>
      </c>
      <c r="I627" s="140" t="s">
        <v>695</v>
      </c>
      <c r="J627" s="138">
        <f>'11'!D757</f>
        <v>0</v>
      </c>
      <c r="K627" s="141">
        <f>'15'!G35</f>
        <v>0</v>
      </c>
      <c r="L627" s="176" t="str">
        <f>'15'!$B$6</f>
        <v>15 DEMONSTRATIVO DE RECOLHIMENTO DAS CONTRIBUIÇÕES PREVIDENCIÁRIAS AO RPPS</v>
      </c>
    </row>
    <row r="628" spans="2:12" ht="15">
      <c r="B628" s="130" t="str">
        <f t="shared" si="20"/>
        <v>P078</v>
      </c>
      <c r="C628" s="133" t="s">
        <v>124</v>
      </c>
      <c r="D628" s="129" t="s">
        <v>1993</v>
      </c>
      <c r="E628" s="133">
        <f t="shared" si="19"/>
        <v>2015</v>
      </c>
      <c r="F628" s="129" t="s">
        <v>2099</v>
      </c>
      <c r="G628" s="134" t="s">
        <v>124</v>
      </c>
      <c r="H628" s="130" t="s">
        <v>1554</v>
      </c>
      <c r="I628" s="140" t="s">
        <v>695</v>
      </c>
      <c r="J628" s="138">
        <f>'11'!D758</f>
        <v>0</v>
      </c>
      <c r="K628" s="141">
        <f>'15'!G36</f>
        <v>0</v>
      </c>
      <c r="L628" s="176" t="str">
        <f>'15'!$B$6</f>
        <v>15 DEMONSTRATIVO DE RECOLHIMENTO DAS CONTRIBUIÇÕES PREVIDENCIÁRIAS AO RPPS</v>
      </c>
    </row>
    <row r="629" spans="2:12" ht="15">
      <c r="B629" s="130" t="str">
        <f t="shared" si="20"/>
        <v>P078</v>
      </c>
      <c r="C629" s="133" t="s">
        <v>124</v>
      </c>
      <c r="D629" s="129" t="s">
        <v>1994</v>
      </c>
      <c r="E629" s="133">
        <f t="shared" si="19"/>
        <v>2015</v>
      </c>
      <c r="F629" s="129" t="s">
        <v>2100</v>
      </c>
      <c r="G629" s="134" t="s">
        <v>124</v>
      </c>
      <c r="H629" s="130" t="s">
        <v>1996</v>
      </c>
      <c r="I629" s="140" t="s">
        <v>695</v>
      </c>
      <c r="J629" s="138">
        <f>'11'!D785</f>
        <v>0</v>
      </c>
      <c r="K629" s="141">
        <f>'15'!C48</f>
        <v>0</v>
      </c>
      <c r="L629" s="176" t="str">
        <f>'15'!$B$6</f>
        <v>15 DEMONSTRATIVO DE RECOLHIMENTO DAS CONTRIBUIÇÕES PREVIDENCIÁRIAS AO RPPS</v>
      </c>
    </row>
    <row r="630" spans="2:12" ht="15">
      <c r="B630" s="130" t="str">
        <f t="shared" si="20"/>
        <v>P078</v>
      </c>
      <c r="C630" s="133" t="s">
        <v>124</v>
      </c>
      <c r="D630" s="129" t="s">
        <v>1994</v>
      </c>
      <c r="E630" s="133">
        <f t="shared" si="19"/>
        <v>2015</v>
      </c>
      <c r="F630" s="129" t="s">
        <v>2101</v>
      </c>
      <c r="G630" s="134" t="s">
        <v>124</v>
      </c>
      <c r="H630" s="130" t="s">
        <v>1997</v>
      </c>
      <c r="I630" s="140" t="s">
        <v>695</v>
      </c>
      <c r="J630" s="138">
        <f>'11'!D786</f>
        <v>0</v>
      </c>
      <c r="K630" s="141">
        <f>'15'!C49</f>
        <v>0</v>
      </c>
      <c r="L630" s="176" t="str">
        <f>'15'!$B$6</f>
        <v>15 DEMONSTRATIVO DE RECOLHIMENTO DAS CONTRIBUIÇÕES PREVIDENCIÁRIAS AO RPPS</v>
      </c>
    </row>
    <row r="631" spans="2:12" ht="15">
      <c r="B631" s="130" t="str">
        <f t="shared" si="20"/>
        <v>P078</v>
      </c>
      <c r="C631" s="133" t="s">
        <v>124</v>
      </c>
      <c r="D631" s="129" t="s">
        <v>1994</v>
      </c>
      <c r="E631" s="133">
        <f t="shared" si="19"/>
        <v>2015</v>
      </c>
      <c r="F631" s="129" t="s">
        <v>2102</v>
      </c>
      <c r="G631" s="134" t="s">
        <v>124</v>
      </c>
      <c r="H631" s="130" t="s">
        <v>1998</v>
      </c>
      <c r="I631" s="140" t="s">
        <v>695</v>
      </c>
      <c r="J631" s="138">
        <f>'11'!D787</f>
        <v>0</v>
      </c>
      <c r="K631" s="141">
        <f>'15'!C50</f>
        <v>0</v>
      </c>
      <c r="L631" s="176" t="str">
        <f>'15'!$B$6</f>
        <v>15 DEMONSTRATIVO DE RECOLHIMENTO DAS CONTRIBUIÇÕES PREVIDENCIÁRIAS AO RPPS</v>
      </c>
    </row>
    <row r="632" spans="2:12" ht="15">
      <c r="B632" s="130" t="str">
        <f t="shared" si="20"/>
        <v>P078</v>
      </c>
      <c r="C632" s="133" t="s">
        <v>124</v>
      </c>
      <c r="D632" s="129" t="s">
        <v>1994</v>
      </c>
      <c r="E632" s="133">
        <f t="shared" si="19"/>
        <v>2015</v>
      </c>
      <c r="F632" s="129" t="s">
        <v>2103</v>
      </c>
      <c r="G632" s="134" t="s">
        <v>124</v>
      </c>
      <c r="H632" s="130" t="s">
        <v>1999</v>
      </c>
      <c r="I632" s="140" t="s">
        <v>695</v>
      </c>
      <c r="J632" s="138">
        <f>'11'!D788</f>
        <v>0</v>
      </c>
      <c r="K632" s="141">
        <f>'15'!C51</f>
        <v>0</v>
      </c>
      <c r="L632" s="176" t="str">
        <f>'15'!$B$6</f>
        <v>15 DEMONSTRATIVO DE RECOLHIMENTO DAS CONTRIBUIÇÕES PREVIDENCIÁRIAS AO RPPS</v>
      </c>
    </row>
    <row r="633" spans="2:12" ht="15">
      <c r="B633" s="130" t="str">
        <f t="shared" si="20"/>
        <v>P078</v>
      </c>
      <c r="C633" s="133" t="s">
        <v>124</v>
      </c>
      <c r="D633" s="129" t="s">
        <v>1994</v>
      </c>
      <c r="E633" s="133">
        <f t="shared" si="19"/>
        <v>2015</v>
      </c>
      <c r="F633" s="129" t="s">
        <v>2104</v>
      </c>
      <c r="G633" s="134" t="s">
        <v>124</v>
      </c>
      <c r="H633" s="130" t="s">
        <v>2000</v>
      </c>
      <c r="I633" s="140" t="s">
        <v>695</v>
      </c>
      <c r="J633" s="138">
        <f>'11'!D789</f>
        <v>0</v>
      </c>
      <c r="K633" s="141">
        <f>'15'!C52</f>
        <v>0</v>
      </c>
      <c r="L633" s="176" t="str">
        <f>'15'!$B$6</f>
        <v>15 DEMONSTRATIVO DE RECOLHIMENTO DAS CONTRIBUIÇÕES PREVIDENCIÁRIAS AO RPPS</v>
      </c>
    </row>
    <row r="634" spans="2:12" ht="15">
      <c r="B634" s="130" t="str">
        <f t="shared" si="20"/>
        <v>P078</v>
      </c>
      <c r="C634" s="133" t="s">
        <v>124</v>
      </c>
      <c r="D634" s="129" t="s">
        <v>1994</v>
      </c>
      <c r="E634" s="133">
        <f t="shared" si="19"/>
        <v>2015</v>
      </c>
      <c r="F634" s="129" t="s">
        <v>2105</v>
      </c>
      <c r="G634" s="134" t="s">
        <v>124</v>
      </c>
      <c r="H634" s="130" t="s">
        <v>2001</v>
      </c>
      <c r="I634" s="140" t="s">
        <v>695</v>
      </c>
      <c r="J634" s="138">
        <f>'11'!D790</f>
        <v>0</v>
      </c>
      <c r="K634" s="141">
        <f>'15'!C53</f>
        <v>0</v>
      </c>
      <c r="L634" s="176" t="str">
        <f>'15'!$B$6</f>
        <v>15 DEMONSTRATIVO DE RECOLHIMENTO DAS CONTRIBUIÇÕES PREVIDENCIÁRIAS AO RPPS</v>
      </c>
    </row>
    <row r="635" spans="2:12" ht="15">
      <c r="B635" s="130" t="str">
        <f t="shared" si="20"/>
        <v>P078</v>
      </c>
      <c r="C635" s="133" t="s">
        <v>124</v>
      </c>
      <c r="D635" s="129" t="s">
        <v>1994</v>
      </c>
      <c r="E635" s="133">
        <f t="shared" si="19"/>
        <v>2015</v>
      </c>
      <c r="F635" s="129" t="s">
        <v>2106</v>
      </c>
      <c r="G635" s="134" t="s">
        <v>124</v>
      </c>
      <c r="H635" s="130" t="s">
        <v>2002</v>
      </c>
      <c r="I635" s="140" t="s">
        <v>695</v>
      </c>
      <c r="J635" s="138">
        <f>'11'!D791</f>
        <v>0</v>
      </c>
      <c r="K635" s="141">
        <f>'15'!C54</f>
        <v>0</v>
      </c>
      <c r="L635" s="176" t="str">
        <f>'15'!$B$6</f>
        <v>15 DEMONSTRATIVO DE RECOLHIMENTO DAS CONTRIBUIÇÕES PREVIDENCIÁRIAS AO RPPS</v>
      </c>
    </row>
    <row r="636" spans="2:12" ht="15">
      <c r="B636" s="130" t="str">
        <f t="shared" si="20"/>
        <v>P078</v>
      </c>
      <c r="C636" s="133" t="s">
        <v>124</v>
      </c>
      <c r="D636" s="129" t="s">
        <v>1994</v>
      </c>
      <c r="E636" s="133">
        <f t="shared" si="19"/>
        <v>2015</v>
      </c>
      <c r="F636" s="129" t="s">
        <v>2107</v>
      </c>
      <c r="G636" s="134" t="s">
        <v>124</v>
      </c>
      <c r="H636" s="130" t="s">
        <v>2003</v>
      </c>
      <c r="I636" s="140" t="s">
        <v>695</v>
      </c>
      <c r="J636" s="138">
        <f>'11'!D792</f>
        <v>0</v>
      </c>
      <c r="K636" s="141">
        <f>'15'!C55</f>
        <v>0</v>
      </c>
      <c r="L636" s="176" t="str">
        <f>'15'!$B$6</f>
        <v>15 DEMONSTRATIVO DE RECOLHIMENTO DAS CONTRIBUIÇÕES PREVIDENCIÁRIAS AO RPPS</v>
      </c>
    </row>
    <row r="637" spans="2:12" ht="15">
      <c r="B637" s="130" t="str">
        <f t="shared" si="20"/>
        <v>P078</v>
      </c>
      <c r="C637" s="133" t="s">
        <v>124</v>
      </c>
      <c r="D637" s="129" t="s">
        <v>1994</v>
      </c>
      <c r="E637" s="133">
        <f t="shared" si="19"/>
        <v>2015</v>
      </c>
      <c r="F637" s="129" t="s">
        <v>2108</v>
      </c>
      <c r="G637" s="134" t="s">
        <v>124</v>
      </c>
      <c r="H637" s="130" t="s">
        <v>2004</v>
      </c>
      <c r="I637" s="140" t="s">
        <v>695</v>
      </c>
      <c r="J637" s="138">
        <f>'11'!D793</f>
        <v>0</v>
      </c>
      <c r="K637" s="141">
        <f>'15'!C56</f>
        <v>0</v>
      </c>
      <c r="L637" s="176" t="str">
        <f>'15'!$B$6</f>
        <v>15 DEMONSTRATIVO DE RECOLHIMENTO DAS CONTRIBUIÇÕES PREVIDENCIÁRIAS AO RPPS</v>
      </c>
    </row>
    <row r="638" spans="2:12" ht="15">
      <c r="B638" s="130" t="str">
        <f t="shared" si="20"/>
        <v>P078</v>
      </c>
      <c r="C638" s="133" t="s">
        <v>124</v>
      </c>
      <c r="D638" s="129" t="s">
        <v>1994</v>
      </c>
      <c r="E638" s="133">
        <f t="shared" si="19"/>
        <v>2015</v>
      </c>
      <c r="F638" s="129" t="s">
        <v>2109</v>
      </c>
      <c r="G638" s="134" t="s">
        <v>124</v>
      </c>
      <c r="H638" s="130" t="s">
        <v>2005</v>
      </c>
      <c r="I638" s="140" t="s">
        <v>695</v>
      </c>
      <c r="J638" s="138">
        <f>'11'!D794</f>
        <v>0</v>
      </c>
      <c r="K638" s="141">
        <f>'15'!C57</f>
        <v>0</v>
      </c>
      <c r="L638" s="176" t="str">
        <f>'15'!$B$6</f>
        <v>15 DEMONSTRATIVO DE RECOLHIMENTO DAS CONTRIBUIÇÕES PREVIDENCIÁRIAS AO RPPS</v>
      </c>
    </row>
    <row r="639" spans="2:12" ht="15">
      <c r="B639" s="130" t="str">
        <f t="shared" si="20"/>
        <v>P078</v>
      </c>
      <c r="C639" s="133" t="s">
        <v>124</v>
      </c>
      <c r="D639" s="129" t="s">
        <v>1994</v>
      </c>
      <c r="E639" s="133">
        <f t="shared" si="19"/>
        <v>2015</v>
      </c>
      <c r="F639" s="129" t="s">
        <v>2110</v>
      </c>
      <c r="G639" s="134" t="s">
        <v>124</v>
      </c>
      <c r="H639" s="130" t="s">
        <v>2006</v>
      </c>
      <c r="I639" s="140" t="s">
        <v>695</v>
      </c>
      <c r="J639" s="138">
        <f>'11'!D795</f>
        <v>0</v>
      </c>
      <c r="K639" s="141">
        <f>'15'!C58</f>
        <v>0</v>
      </c>
      <c r="L639" s="176" t="str">
        <f>'15'!$B$6</f>
        <v>15 DEMONSTRATIVO DE RECOLHIMENTO DAS CONTRIBUIÇÕES PREVIDENCIÁRIAS AO RPPS</v>
      </c>
    </row>
    <row r="640" spans="2:12" ht="15">
      <c r="B640" s="130" t="str">
        <f t="shared" si="20"/>
        <v>P078</v>
      </c>
      <c r="C640" s="133" t="s">
        <v>124</v>
      </c>
      <c r="D640" s="129" t="s">
        <v>1994</v>
      </c>
      <c r="E640" s="133">
        <f t="shared" si="19"/>
        <v>2015</v>
      </c>
      <c r="F640" s="129" t="s">
        <v>2111</v>
      </c>
      <c r="G640" s="134" t="s">
        <v>124</v>
      </c>
      <c r="H640" s="130" t="s">
        <v>2007</v>
      </c>
      <c r="I640" s="140" t="s">
        <v>695</v>
      </c>
      <c r="J640" s="138">
        <f>'11'!D796</f>
        <v>0</v>
      </c>
      <c r="K640" s="141">
        <f>'15'!C59</f>
        <v>0</v>
      </c>
      <c r="L640" s="176" t="str">
        <f>'15'!$B$6</f>
        <v>15 DEMONSTRATIVO DE RECOLHIMENTO DAS CONTRIBUIÇÕES PREVIDENCIÁRIAS AO RPPS</v>
      </c>
    </row>
    <row r="641" spans="2:12" ht="15">
      <c r="B641" s="130" t="str">
        <f t="shared" si="20"/>
        <v>P078</v>
      </c>
      <c r="C641" s="133" t="s">
        <v>124</v>
      </c>
      <c r="D641" s="129" t="s">
        <v>1994</v>
      </c>
      <c r="E641" s="133">
        <f t="shared" si="19"/>
        <v>2015</v>
      </c>
      <c r="F641" s="129" t="s">
        <v>2112</v>
      </c>
      <c r="G641" s="134" t="s">
        <v>124</v>
      </c>
      <c r="H641" s="130" t="s">
        <v>2008</v>
      </c>
      <c r="I641" s="140" t="s">
        <v>695</v>
      </c>
      <c r="J641" s="138">
        <f>'11'!D797</f>
        <v>0</v>
      </c>
      <c r="K641" s="141">
        <f>'15'!C60</f>
        <v>0</v>
      </c>
      <c r="L641" s="176" t="str">
        <f>'15'!$B$6</f>
        <v>15 DEMONSTRATIVO DE RECOLHIMENTO DAS CONTRIBUIÇÕES PREVIDENCIÁRIAS AO RPPS</v>
      </c>
    </row>
    <row r="642" spans="2:12" ht="15">
      <c r="B642" s="130" t="str">
        <f t="shared" si="20"/>
        <v>P078</v>
      </c>
      <c r="C642" s="133" t="s">
        <v>124</v>
      </c>
      <c r="D642" s="129" t="s">
        <v>1994</v>
      </c>
      <c r="E642" s="133">
        <f t="shared" si="19"/>
        <v>2015</v>
      </c>
      <c r="F642" s="129" t="s">
        <v>2165</v>
      </c>
      <c r="G642" s="134" t="s">
        <v>124</v>
      </c>
      <c r="H642" s="130" t="s">
        <v>2152</v>
      </c>
      <c r="I642" s="140" t="s">
        <v>695</v>
      </c>
      <c r="J642" s="138">
        <f>'11'!D798</f>
        <v>0</v>
      </c>
      <c r="K642" s="141">
        <f>'15'!D48</f>
        <v>0</v>
      </c>
      <c r="L642" s="176" t="str">
        <f>'15'!$B$6</f>
        <v>15 DEMONSTRATIVO DE RECOLHIMENTO DAS CONTRIBUIÇÕES PREVIDENCIÁRIAS AO RPPS</v>
      </c>
    </row>
    <row r="643" spans="2:12" ht="15">
      <c r="B643" s="130" t="str">
        <f t="shared" si="20"/>
        <v>P078</v>
      </c>
      <c r="C643" s="133" t="s">
        <v>124</v>
      </c>
      <c r="D643" s="129" t="s">
        <v>1994</v>
      </c>
      <c r="E643" s="133">
        <f t="shared" si="19"/>
        <v>2015</v>
      </c>
      <c r="F643" s="129" t="s">
        <v>2166</v>
      </c>
      <c r="G643" s="134" t="s">
        <v>124</v>
      </c>
      <c r="H643" s="130" t="s">
        <v>2153</v>
      </c>
      <c r="I643" s="140" t="s">
        <v>695</v>
      </c>
      <c r="J643" s="138">
        <f>'11'!D799</f>
        <v>0</v>
      </c>
      <c r="K643" s="141">
        <f>'15'!D49</f>
        <v>0</v>
      </c>
      <c r="L643" s="176" t="str">
        <f>'15'!$B$6</f>
        <v>15 DEMONSTRATIVO DE RECOLHIMENTO DAS CONTRIBUIÇÕES PREVIDENCIÁRIAS AO RPPS</v>
      </c>
    </row>
    <row r="644" spans="2:12" ht="15">
      <c r="B644" s="130" t="str">
        <f t="shared" si="20"/>
        <v>P078</v>
      </c>
      <c r="C644" s="133" t="s">
        <v>124</v>
      </c>
      <c r="D644" s="129" t="s">
        <v>1994</v>
      </c>
      <c r="E644" s="133">
        <f t="shared" si="19"/>
        <v>2015</v>
      </c>
      <c r="F644" s="129" t="s">
        <v>2167</v>
      </c>
      <c r="G644" s="134" t="s">
        <v>124</v>
      </c>
      <c r="H644" s="130" t="s">
        <v>2154</v>
      </c>
      <c r="I644" s="140" t="s">
        <v>695</v>
      </c>
      <c r="J644" s="138">
        <f>'11'!D800</f>
        <v>0</v>
      </c>
      <c r="K644" s="141">
        <f>'15'!D50</f>
        <v>0</v>
      </c>
      <c r="L644" s="176" t="str">
        <f>'15'!$B$6</f>
        <v>15 DEMONSTRATIVO DE RECOLHIMENTO DAS CONTRIBUIÇÕES PREVIDENCIÁRIAS AO RPPS</v>
      </c>
    </row>
    <row r="645" spans="2:12" ht="15">
      <c r="B645" s="130" t="str">
        <f t="shared" si="20"/>
        <v>P078</v>
      </c>
      <c r="C645" s="133" t="s">
        <v>124</v>
      </c>
      <c r="D645" s="129" t="s">
        <v>1994</v>
      </c>
      <c r="E645" s="133">
        <f t="shared" si="19"/>
        <v>2015</v>
      </c>
      <c r="F645" s="129" t="s">
        <v>2168</v>
      </c>
      <c r="G645" s="134" t="s">
        <v>124</v>
      </c>
      <c r="H645" s="130" t="s">
        <v>2155</v>
      </c>
      <c r="I645" s="140" t="s">
        <v>695</v>
      </c>
      <c r="J645" s="138">
        <f>'11'!D801</f>
        <v>0</v>
      </c>
      <c r="K645" s="141">
        <f>'15'!D51</f>
        <v>0</v>
      </c>
      <c r="L645" s="176" t="str">
        <f>'15'!$B$6</f>
        <v>15 DEMONSTRATIVO DE RECOLHIMENTO DAS CONTRIBUIÇÕES PREVIDENCIÁRIAS AO RPPS</v>
      </c>
    </row>
    <row r="646" spans="2:12" ht="15">
      <c r="B646" s="130" t="str">
        <f t="shared" si="20"/>
        <v>P078</v>
      </c>
      <c r="C646" s="133" t="s">
        <v>124</v>
      </c>
      <c r="D646" s="129" t="s">
        <v>1994</v>
      </c>
      <c r="E646" s="133">
        <f t="shared" si="19"/>
        <v>2015</v>
      </c>
      <c r="F646" s="129" t="s">
        <v>2169</v>
      </c>
      <c r="G646" s="134" t="s">
        <v>124</v>
      </c>
      <c r="H646" s="130" t="s">
        <v>2156</v>
      </c>
      <c r="I646" s="140" t="s">
        <v>695</v>
      </c>
      <c r="J646" s="138">
        <f>'11'!D802</f>
        <v>0</v>
      </c>
      <c r="K646" s="141">
        <f>'15'!D52</f>
        <v>0</v>
      </c>
      <c r="L646" s="176" t="str">
        <f>'15'!$B$6</f>
        <v>15 DEMONSTRATIVO DE RECOLHIMENTO DAS CONTRIBUIÇÕES PREVIDENCIÁRIAS AO RPPS</v>
      </c>
    </row>
    <row r="647" spans="2:12" ht="15">
      <c r="B647" s="130" t="str">
        <f t="shared" si="20"/>
        <v>P078</v>
      </c>
      <c r="C647" s="133" t="s">
        <v>124</v>
      </c>
      <c r="D647" s="129" t="s">
        <v>1994</v>
      </c>
      <c r="E647" s="133">
        <f t="shared" si="19"/>
        <v>2015</v>
      </c>
      <c r="F647" s="129" t="s">
        <v>2170</v>
      </c>
      <c r="G647" s="134" t="s">
        <v>124</v>
      </c>
      <c r="H647" s="130" t="s">
        <v>2157</v>
      </c>
      <c r="I647" s="140" t="s">
        <v>695</v>
      </c>
      <c r="J647" s="138">
        <f>'11'!D803</f>
        <v>0</v>
      </c>
      <c r="K647" s="141">
        <f>'15'!D53</f>
        <v>0</v>
      </c>
      <c r="L647" s="176" t="str">
        <f>'15'!$B$6</f>
        <v>15 DEMONSTRATIVO DE RECOLHIMENTO DAS CONTRIBUIÇÕES PREVIDENCIÁRIAS AO RPPS</v>
      </c>
    </row>
    <row r="648" spans="2:12" ht="15">
      <c r="B648" s="130" t="str">
        <f t="shared" si="20"/>
        <v>P078</v>
      </c>
      <c r="C648" s="133" t="s">
        <v>124</v>
      </c>
      <c r="D648" s="129" t="s">
        <v>1994</v>
      </c>
      <c r="E648" s="133">
        <f t="shared" si="19"/>
        <v>2015</v>
      </c>
      <c r="F648" s="129" t="s">
        <v>2171</v>
      </c>
      <c r="G648" s="134" t="s">
        <v>124</v>
      </c>
      <c r="H648" s="130" t="s">
        <v>2158</v>
      </c>
      <c r="I648" s="140" t="s">
        <v>695</v>
      </c>
      <c r="J648" s="138">
        <f>'11'!D804</f>
        <v>0</v>
      </c>
      <c r="K648" s="141">
        <f>'15'!D54</f>
        <v>0</v>
      </c>
      <c r="L648" s="176" t="str">
        <f>'15'!$B$6</f>
        <v>15 DEMONSTRATIVO DE RECOLHIMENTO DAS CONTRIBUIÇÕES PREVIDENCIÁRIAS AO RPPS</v>
      </c>
    </row>
    <row r="649" spans="2:12" ht="15">
      <c r="B649" s="130" t="str">
        <f t="shared" si="20"/>
        <v>P078</v>
      </c>
      <c r="C649" s="133" t="s">
        <v>124</v>
      </c>
      <c r="D649" s="129" t="s">
        <v>1994</v>
      </c>
      <c r="E649" s="133">
        <f t="shared" si="19"/>
        <v>2015</v>
      </c>
      <c r="F649" s="129" t="s">
        <v>2172</v>
      </c>
      <c r="G649" s="134" t="s">
        <v>124</v>
      </c>
      <c r="H649" s="130" t="s">
        <v>2159</v>
      </c>
      <c r="I649" s="140" t="s">
        <v>695</v>
      </c>
      <c r="J649" s="138">
        <f>'11'!D805</f>
        <v>0</v>
      </c>
      <c r="K649" s="141">
        <f>'15'!D55</f>
        <v>0</v>
      </c>
      <c r="L649" s="176" t="str">
        <f>'15'!$B$6</f>
        <v>15 DEMONSTRATIVO DE RECOLHIMENTO DAS CONTRIBUIÇÕES PREVIDENCIÁRIAS AO RPPS</v>
      </c>
    </row>
    <row r="650" spans="2:12" ht="15">
      <c r="B650" s="130" t="str">
        <f t="shared" si="20"/>
        <v>P078</v>
      </c>
      <c r="C650" s="133" t="s">
        <v>124</v>
      </c>
      <c r="D650" s="129" t="s">
        <v>1994</v>
      </c>
      <c r="E650" s="133">
        <f t="shared" si="19"/>
        <v>2015</v>
      </c>
      <c r="F650" s="129" t="s">
        <v>2173</v>
      </c>
      <c r="G650" s="134" t="s">
        <v>124</v>
      </c>
      <c r="H650" s="130" t="s">
        <v>2160</v>
      </c>
      <c r="I650" s="140" t="s">
        <v>695</v>
      </c>
      <c r="J650" s="138">
        <f>'11'!D806</f>
        <v>0</v>
      </c>
      <c r="K650" s="141">
        <f>'15'!D56</f>
        <v>0</v>
      </c>
      <c r="L650" s="176" t="str">
        <f>'15'!$B$6</f>
        <v>15 DEMONSTRATIVO DE RECOLHIMENTO DAS CONTRIBUIÇÕES PREVIDENCIÁRIAS AO RPPS</v>
      </c>
    </row>
    <row r="651" spans="2:12" ht="15">
      <c r="B651" s="130" t="str">
        <f t="shared" si="20"/>
        <v>P078</v>
      </c>
      <c r="C651" s="133" t="s">
        <v>124</v>
      </c>
      <c r="D651" s="129" t="s">
        <v>1994</v>
      </c>
      <c r="E651" s="133">
        <f t="shared" si="19"/>
        <v>2015</v>
      </c>
      <c r="F651" s="129" t="s">
        <v>2174</v>
      </c>
      <c r="G651" s="134" t="s">
        <v>124</v>
      </c>
      <c r="H651" s="130" t="s">
        <v>2161</v>
      </c>
      <c r="I651" s="140" t="s">
        <v>695</v>
      </c>
      <c r="J651" s="138">
        <f>'11'!D807</f>
        <v>0</v>
      </c>
      <c r="K651" s="141">
        <f>'15'!D57</f>
        <v>0</v>
      </c>
      <c r="L651" s="176" t="str">
        <f>'15'!$B$6</f>
        <v>15 DEMONSTRATIVO DE RECOLHIMENTO DAS CONTRIBUIÇÕES PREVIDENCIÁRIAS AO RPPS</v>
      </c>
    </row>
    <row r="652" spans="2:12" ht="15">
      <c r="B652" s="130" t="str">
        <f t="shared" si="20"/>
        <v>P078</v>
      </c>
      <c r="C652" s="133" t="s">
        <v>124</v>
      </c>
      <c r="D652" s="129" t="s">
        <v>1994</v>
      </c>
      <c r="E652" s="133">
        <f t="shared" si="19"/>
        <v>2015</v>
      </c>
      <c r="F652" s="129" t="s">
        <v>2175</v>
      </c>
      <c r="G652" s="134" t="s">
        <v>124</v>
      </c>
      <c r="H652" s="130" t="s">
        <v>2162</v>
      </c>
      <c r="I652" s="140" t="s">
        <v>695</v>
      </c>
      <c r="J652" s="138">
        <f>'11'!D808</f>
        <v>0</v>
      </c>
      <c r="K652" s="141">
        <f>'15'!D58</f>
        <v>0</v>
      </c>
      <c r="L652" s="176" t="str">
        <f>'15'!$B$6</f>
        <v>15 DEMONSTRATIVO DE RECOLHIMENTO DAS CONTRIBUIÇÕES PREVIDENCIÁRIAS AO RPPS</v>
      </c>
    </row>
    <row r="653" spans="2:12" ht="15">
      <c r="B653" s="130" t="str">
        <f t="shared" si="20"/>
        <v>P078</v>
      </c>
      <c r="C653" s="133" t="s">
        <v>124</v>
      </c>
      <c r="D653" s="129" t="s">
        <v>1994</v>
      </c>
      <c r="E653" s="133">
        <f t="shared" si="19"/>
        <v>2015</v>
      </c>
      <c r="F653" s="129" t="s">
        <v>2176</v>
      </c>
      <c r="G653" s="134" t="s">
        <v>124</v>
      </c>
      <c r="H653" s="130" t="s">
        <v>2163</v>
      </c>
      <c r="I653" s="140" t="s">
        <v>695</v>
      </c>
      <c r="J653" s="138">
        <f>'11'!D809</f>
        <v>0</v>
      </c>
      <c r="K653" s="141">
        <f>'15'!D59</f>
        <v>0</v>
      </c>
      <c r="L653" s="176" t="str">
        <f>'15'!$B$6</f>
        <v>15 DEMONSTRATIVO DE RECOLHIMENTO DAS CONTRIBUIÇÕES PREVIDENCIÁRIAS AO RPPS</v>
      </c>
    </row>
    <row r="654" spans="2:12" ht="15">
      <c r="B654" s="130" t="str">
        <f t="shared" si="20"/>
        <v>P078</v>
      </c>
      <c r="C654" s="133" t="s">
        <v>124</v>
      </c>
      <c r="D654" s="129" t="s">
        <v>1994</v>
      </c>
      <c r="E654" s="133">
        <f t="shared" si="19"/>
        <v>2015</v>
      </c>
      <c r="F654" s="129" t="s">
        <v>2177</v>
      </c>
      <c r="G654" s="134" t="s">
        <v>124</v>
      </c>
      <c r="H654" s="130" t="s">
        <v>2164</v>
      </c>
      <c r="I654" s="140" t="s">
        <v>695</v>
      </c>
      <c r="J654" s="138">
        <f>'11'!D810</f>
        <v>0</v>
      </c>
      <c r="K654" s="141">
        <f>'15'!D60</f>
        <v>0</v>
      </c>
      <c r="L654" s="176" t="str">
        <f>'15'!$B$6</f>
        <v>15 DEMONSTRATIVO DE RECOLHIMENTO DAS CONTRIBUIÇÕES PREVIDENCIÁRIAS AO RPPS</v>
      </c>
    </row>
    <row r="655" spans="2:12" ht="15">
      <c r="B655" s="130" t="str">
        <f t="shared" si="20"/>
        <v>P078</v>
      </c>
      <c r="C655" s="133" t="s">
        <v>124</v>
      </c>
      <c r="D655" s="129" t="s">
        <v>1994</v>
      </c>
      <c r="E655" s="133">
        <f t="shared" si="19"/>
        <v>2015</v>
      </c>
      <c r="F655" s="129" t="s">
        <v>2113</v>
      </c>
      <c r="G655" s="134" t="s">
        <v>124</v>
      </c>
      <c r="H655" s="130" t="s">
        <v>2009</v>
      </c>
      <c r="I655" s="140" t="s">
        <v>695</v>
      </c>
      <c r="J655" s="138">
        <f>'11'!D811</f>
        <v>0</v>
      </c>
      <c r="K655" s="141">
        <f>'15'!E48</f>
        <v>0</v>
      </c>
      <c r="L655" s="176" t="str">
        <f>'15'!$B$6</f>
        <v>15 DEMONSTRATIVO DE RECOLHIMENTO DAS CONTRIBUIÇÕES PREVIDENCIÁRIAS AO RPPS</v>
      </c>
    </row>
    <row r="656" spans="2:12" ht="15">
      <c r="B656" s="130" t="str">
        <f t="shared" si="20"/>
        <v>P078</v>
      </c>
      <c r="C656" s="133" t="s">
        <v>124</v>
      </c>
      <c r="D656" s="129" t="s">
        <v>1994</v>
      </c>
      <c r="E656" s="133">
        <f t="shared" si="19"/>
        <v>2015</v>
      </c>
      <c r="F656" s="129" t="s">
        <v>2114</v>
      </c>
      <c r="G656" s="134" t="s">
        <v>124</v>
      </c>
      <c r="H656" s="130" t="s">
        <v>2010</v>
      </c>
      <c r="I656" s="140" t="s">
        <v>695</v>
      </c>
      <c r="J656" s="138">
        <f>'11'!D812</f>
        <v>0</v>
      </c>
      <c r="K656" s="141">
        <f>'15'!E49</f>
        <v>0</v>
      </c>
      <c r="L656" s="176" t="str">
        <f>'15'!$B$6</f>
        <v>15 DEMONSTRATIVO DE RECOLHIMENTO DAS CONTRIBUIÇÕES PREVIDENCIÁRIAS AO RPPS</v>
      </c>
    </row>
    <row r="657" spans="2:12" ht="15">
      <c r="B657" s="130" t="str">
        <f t="shared" si="20"/>
        <v>P078</v>
      </c>
      <c r="C657" s="133" t="s">
        <v>124</v>
      </c>
      <c r="D657" s="129" t="s">
        <v>1994</v>
      </c>
      <c r="E657" s="133">
        <f t="shared" si="19"/>
        <v>2015</v>
      </c>
      <c r="F657" s="129" t="s">
        <v>2115</v>
      </c>
      <c r="G657" s="134" t="s">
        <v>124</v>
      </c>
      <c r="H657" s="130" t="s">
        <v>2011</v>
      </c>
      <c r="I657" s="140" t="s">
        <v>695</v>
      </c>
      <c r="J657" s="138">
        <f>'11'!D813</f>
        <v>0</v>
      </c>
      <c r="K657" s="141">
        <f>'15'!E50</f>
        <v>0</v>
      </c>
      <c r="L657" s="176" t="str">
        <f>'15'!$B$6</f>
        <v>15 DEMONSTRATIVO DE RECOLHIMENTO DAS CONTRIBUIÇÕES PREVIDENCIÁRIAS AO RPPS</v>
      </c>
    </row>
    <row r="658" spans="2:12" ht="15">
      <c r="B658" s="130" t="str">
        <f t="shared" si="20"/>
        <v>P078</v>
      </c>
      <c r="C658" s="133" t="s">
        <v>124</v>
      </c>
      <c r="D658" s="129" t="s">
        <v>1994</v>
      </c>
      <c r="E658" s="133">
        <f t="shared" si="19"/>
        <v>2015</v>
      </c>
      <c r="F658" s="129" t="s">
        <v>2116</v>
      </c>
      <c r="G658" s="134" t="s">
        <v>124</v>
      </c>
      <c r="H658" s="130" t="s">
        <v>2012</v>
      </c>
      <c r="I658" s="140" t="s">
        <v>695</v>
      </c>
      <c r="J658" s="138">
        <f>'11'!D814</f>
        <v>0</v>
      </c>
      <c r="K658" s="141">
        <f>'15'!E51</f>
        <v>0</v>
      </c>
      <c r="L658" s="176" t="str">
        <f>'15'!$B$6</f>
        <v>15 DEMONSTRATIVO DE RECOLHIMENTO DAS CONTRIBUIÇÕES PREVIDENCIÁRIAS AO RPPS</v>
      </c>
    </row>
    <row r="659" spans="2:12" ht="15">
      <c r="B659" s="130" t="str">
        <f t="shared" si="20"/>
        <v>P078</v>
      </c>
      <c r="C659" s="133" t="s">
        <v>124</v>
      </c>
      <c r="D659" s="129" t="s">
        <v>1994</v>
      </c>
      <c r="E659" s="133">
        <f t="shared" si="19"/>
        <v>2015</v>
      </c>
      <c r="F659" s="129" t="s">
        <v>2117</v>
      </c>
      <c r="G659" s="134" t="s">
        <v>124</v>
      </c>
      <c r="H659" s="130" t="s">
        <v>2013</v>
      </c>
      <c r="I659" s="140" t="s">
        <v>695</v>
      </c>
      <c r="J659" s="138">
        <f>'11'!D815</f>
        <v>0</v>
      </c>
      <c r="K659" s="141">
        <f>'15'!E52</f>
        <v>0</v>
      </c>
      <c r="L659" s="176" t="str">
        <f>'15'!$B$6</f>
        <v>15 DEMONSTRATIVO DE RECOLHIMENTO DAS CONTRIBUIÇÕES PREVIDENCIÁRIAS AO RPPS</v>
      </c>
    </row>
    <row r="660" spans="2:12" ht="15">
      <c r="B660" s="130" t="str">
        <f t="shared" si="20"/>
        <v>P078</v>
      </c>
      <c r="C660" s="133" t="s">
        <v>124</v>
      </c>
      <c r="D660" s="129" t="s">
        <v>1994</v>
      </c>
      <c r="E660" s="133">
        <f t="shared" si="19"/>
        <v>2015</v>
      </c>
      <c r="F660" s="129" t="s">
        <v>2118</v>
      </c>
      <c r="G660" s="134" t="s">
        <v>124</v>
      </c>
      <c r="H660" s="130" t="s">
        <v>2014</v>
      </c>
      <c r="I660" s="140" t="s">
        <v>695</v>
      </c>
      <c r="J660" s="138">
        <f>'11'!D816</f>
        <v>0</v>
      </c>
      <c r="K660" s="141">
        <f>'15'!E53</f>
        <v>0</v>
      </c>
      <c r="L660" s="176" t="str">
        <f>'15'!$B$6</f>
        <v>15 DEMONSTRATIVO DE RECOLHIMENTO DAS CONTRIBUIÇÕES PREVIDENCIÁRIAS AO RPPS</v>
      </c>
    </row>
    <row r="661" spans="2:12" ht="15">
      <c r="B661" s="130" t="str">
        <f t="shared" si="20"/>
        <v>P078</v>
      </c>
      <c r="C661" s="133" t="s">
        <v>124</v>
      </c>
      <c r="D661" s="129" t="s">
        <v>1994</v>
      </c>
      <c r="E661" s="133">
        <f t="shared" si="19"/>
        <v>2015</v>
      </c>
      <c r="F661" s="129" t="s">
        <v>2119</v>
      </c>
      <c r="G661" s="134" t="s">
        <v>124</v>
      </c>
      <c r="H661" s="130" t="s">
        <v>2015</v>
      </c>
      <c r="I661" s="140" t="s">
        <v>695</v>
      </c>
      <c r="J661" s="138">
        <f>'11'!D817</f>
        <v>0</v>
      </c>
      <c r="K661" s="141">
        <f>'15'!E54</f>
        <v>0</v>
      </c>
      <c r="L661" s="176" t="str">
        <f>'15'!$B$6</f>
        <v>15 DEMONSTRATIVO DE RECOLHIMENTO DAS CONTRIBUIÇÕES PREVIDENCIÁRIAS AO RPPS</v>
      </c>
    </row>
    <row r="662" spans="2:12" ht="15">
      <c r="B662" s="130" t="str">
        <f t="shared" si="20"/>
        <v>P078</v>
      </c>
      <c r="C662" s="133" t="s">
        <v>124</v>
      </c>
      <c r="D662" s="129" t="s">
        <v>1994</v>
      </c>
      <c r="E662" s="133">
        <f t="shared" si="19"/>
        <v>2015</v>
      </c>
      <c r="F662" s="129" t="s">
        <v>2120</v>
      </c>
      <c r="G662" s="134" t="s">
        <v>124</v>
      </c>
      <c r="H662" s="130" t="s">
        <v>2016</v>
      </c>
      <c r="I662" s="140" t="s">
        <v>695</v>
      </c>
      <c r="J662" s="138">
        <f>'11'!D818</f>
        <v>0</v>
      </c>
      <c r="K662" s="141">
        <f>'15'!E55</f>
        <v>0</v>
      </c>
      <c r="L662" s="176" t="str">
        <f>'15'!$B$6</f>
        <v>15 DEMONSTRATIVO DE RECOLHIMENTO DAS CONTRIBUIÇÕES PREVIDENCIÁRIAS AO RPPS</v>
      </c>
    </row>
    <row r="663" spans="2:12" ht="15">
      <c r="B663" s="130" t="str">
        <f t="shared" si="20"/>
        <v>P078</v>
      </c>
      <c r="C663" s="133" t="s">
        <v>124</v>
      </c>
      <c r="D663" s="129" t="s">
        <v>1994</v>
      </c>
      <c r="E663" s="133">
        <f t="shared" si="19"/>
        <v>2015</v>
      </c>
      <c r="F663" s="129" t="s">
        <v>2121</v>
      </c>
      <c r="G663" s="134" t="s">
        <v>124</v>
      </c>
      <c r="H663" s="130" t="s">
        <v>2017</v>
      </c>
      <c r="I663" s="140" t="s">
        <v>695</v>
      </c>
      <c r="J663" s="138">
        <f>'11'!D819</f>
        <v>0</v>
      </c>
      <c r="K663" s="141">
        <f>'15'!E56</f>
        <v>0</v>
      </c>
      <c r="L663" s="176" t="str">
        <f>'15'!$B$6</f>
        <v>15 DEMONSTRATIVO DE RECOLHIMENTO DAS CONTRIBUIÇÕES PREVIDENCIÁRIAS AO RPPS</v>
      </c>
    </row>
    <row r="664" spans="2:12" ht="15">
      <c r="B664" s="130" t="str">
        <f t="shared" si="20"/>
        <v>P078</v>
      </c>
      <c r="C664" s="133" t="s">
        <v>124</v>
      </c>
      <c r="D664" s="129" t="s">
        <v>1994</v>
      </c>
      <c r="E664" s="133">
        <f t="shared" si="19"/>
        <v>2015</v>
      </c>
      <c r="F664" s="129" t="s">
        <v>2122</v>
      </c>
      <c r="G664" s="134" t="s">
        <v>124</v>
      </c>
      <c r="H664" s="130" t="s">
        <v>2018</v>
      </c>
      <c r="I664" s="140" t="s">
        <v>695</v>
      </c>
      <c r="J664" s="138">
        <f>'11'!D820</f>
        <v>0</v>
      </c>
      <c r="K664" s="141">
        <f>'15'!E57</f>
        <v>0</v>
      </c>
      <c r="L664" s="176" t="str">
        <f>'15'!$B$6</f>
        <v>15 DEMONSTRATIVO DE RECOLHIMENTO DAS CONTRIBUIÇÕES PREVIDENCIÁRIAS AO RPPS</v>
      </c>
    </row>
    <row r="665" spans="2:12" ht="15">
      <c r="B665" s="130" t="str">
        <f t="shared" si="20"/>
        <v>P078</v>
      </c>
      <c r="C665" s="133" t="s">
        <v>124</v>
      </c>
      <c r="D665" s="129" t="s">
        <v>1994</v>
      </c>
      <c r="E665" s="133">
        <f aca="true" t="shared" si="21" ref="E665:E728">E664</f>
        <v>2015</v>
      </c>
      <c r="F665" s="129" t="s">
        <v>2123</v>
      </c>
      <c r="G665" s="134" t="s">
        <v>124</v>
      </c>
      <c r="H665" s="130" t="s">
        <v>2019</v>
      </c>
      <c r="I665" s="140" t="s">
        <v>695</v>
      </c>
      <c r="J665" s="138">
        <f>'11'!D821</f>
        <v>0</v>
      </c>
      <c r="K665" s="141">
        <f>'15'!E58</f>
        <v>0</v>
      </c>
      <c r="L665" s="176" t="str">
        <f>'15'!$B$6</f>
        <v>15 DEMONSTRATIVO DE RECOLHIMENTO DAS CONTRIBUIÇÕES PREVIDENCIÁRIAS AO RPPS</v>
      </c>
    </row>
    <row r="666" spans="2:12" ht="15">
      <c r="B666" s="130" t="str">
        <f t="shared" si="20"/>
        <v>P078</v>
      </c>
      <c r="C666" s="133" t="s">
        <v>124</v>
      </c>
      <c r="D666" s="129" t="s">
        <v>1994</v>
      </c>
      <c r="E666" s="133">
        <f t="shared" si="21"/>
        <v>2015</v>
      </c>
      <c r="F666" s="129" t="s">
        <v>2124</v>
      </c>
      <c r="G666" s="134" t="s">
        <v>124</v>
      </c>
      <c r="H666" s="130" t="s">
        <v>2020</v>
      </c>
      <c r="I666" s="140" t="s">
        <v>695</v>
      </c>
      <c r="J666" s="138">
        <f>'11'!D822</f>
        <v>0</v>
      </c>
      <c r="K666" s="141">
        <f>'15'!E59</f>
        <v>0</v>
      </c>
      <c r="L666" s="176" t="str">
        <f>'15'!$B$6</f>
        <v>15 DEMONSTRATIVO DE RECOLHIMENTO DAS CONTRIBUIÇÕES PREVIDENCIÁRIAS AO RPPS</v>
      </c>
    </row>
    <row r="667" spans="2:12" ht="15">
      <c r="B667" s="130" t="str">
        <f t="shared" si="20"/>
        <v>P078</v>
      </c>
      <c r="C667" s="133" t="s">
        <v>124</v>
      </c>
      <c r="D667" s="129" t="s">
        <v>1994</v>
      </c>
      <c r="E667" s="133">
        <f t="shared" si="21"/>
        <v>2015</v>
      </c>
      <c r="F667" s="129" t="s">
        <v>2125</v>
      </c>
      <c r="G667" s="134" t="s">
        <v>124</v>
      </c>
      <c r="H667" s="130" t="s">
        <v>2021</v>
      </c>
      <c r="I667" s="140" t="s">
        <v>695</v>
      </c>
      <c r="J667" s="138">
        <f>'11'!D823</f>
        <v>0</v>
      </c>
      <c r="K667" s="141">
        <f>'15'!E60</f>
        <v>0</v>
      </c>
      <c r="L667" s="176" t="str">
        <f>'15'!$B$6</f>
        <v>15 DEMONSTRATIVO DE RECOLHIMENTO DAS CONTRIBUIÇÕES PREVIDENCIÁRIAS AO RPPS</v>
      </c>
    </row>
    <row r="668" spans="2:12" ht="15">
      <c r="B668" s="130" t="str">
        <f t="shared" si="20"/>
        <v>P078</v>
      </c>
      <c r="C668" s="133" t="s">
        <v>124</v>
      </c>
      <c r="D668" s="129" t="s">
        <v>1994</v>
      </c>
      <c r="E668" s="133">
        <f t="shared" si="21"/>
        <v>2015</v>
      </c>
      <c r="F668" s="129" t="s">
        <v>2126</v>
      </c>
      <c r="G668" s="134" t="s">
        <v>124</v>
      </c>
      <c r="H668" s="130" t="s">
        <v>2022</v>
      </c>
      <c r="I668" s="140" t="s">
        <v>695</v>
      </c>
      <c r="J668" s="138">
        <f>'11'!D824</f>
        <v>0</v>
      </c>
      <c r="K668" s="141">
        <f>'15'!F48</f>
        <v>0</v>
      </c>
      <c r="L668" s="176" t="str">
        <f>'15'!$B$6</f>
        <v>15 DEMONSTRATIVO DE RECOLHIMENTO DAS CONTRIBUIÇÕES PREVIDENCIÁRIAS AO RPPS</v>
      </c>
    </row>
    <row r="669" spans="2:12" ht="15">
      <c r="B669" s="130" t="str">
        <f t="shared" si="20"/>
        <v>P078</v>
      </c>
      <c r="C669" s="133" t="s">
        <v>124</v>
      </c>
      <c r="D669" s="129" t="s">
        <v>1994</v>
      </c>
      <c r="E669" s="133">
        <f t="shared" si="21"/>
        <v>2015</v>
      </c>
      <c r="F669" s="129" t="s">
        <v>2127</v>
      </c>
      <c r="G669" s="134" t="s">
        <v>124</v>
      </c>
      <c r="H669" s="130" t="s">
        <v>2023</v>
      </c>
      <c r="I669" s="140" t="s">
        <v>695</v>
      </c>
      <c r="J669" s="138">
        <f>'11'!D825</f>
        <v>0</v>
      </c>
      <c r="K669" s="141">
        <f>'15'!F49</f>
        <v>0</v>
      </c>
      <c r="L669" s="176" t="str">
        <f>'15'!$B$6</f>
        <v>15 DEMONSTRATIVO DE RECOLHIMENTO DAS CONTRIBUIÇÕES PREVIDENCIÁRIAS AO RPPS</v>
      </c>
    </row>
    <row r="670" spans="2:12" ht="15">
      <c r="B670" s="130" t="str">
        <f t="shared" si="20"/>
        <v>P078</v>
      </c>
      <c r="C670" s="133" t="s">
        <v>124</v>
      </c>
      <c r="D670" s="129" t="s">
        <v>1994</v>
      </c>
      <c r="E670" s="133">
        <f t="shared" si="21"/>
        <v>2015</v>
      </c>
      <c r="F670" s="129" t="s">
        <v>2128</v>
      </c>
      <c r="G670" s="134" t="s">
        <v>124</v>
      </c>
      <c r="H670" s="130" t="s">
        <v>2024</v>
      </c>
      <c r="I670" s="140" t="s">
        <v>695</v>
      </c>
      <c r="J670" s="138">
        <f>'11'!D826</f>
        <v>0</v>
      </c>
      <c r="K670" s="141">
        <f>'15'!F50</f>
        <v>0</v>
      </c>
      <c r="L670" s="176" t="str">
        <f>'15'!$B$6</f>
        <v>15 DEMONSTRATIVO DE RECOLHIMENTO DAS CONTRIBUIÇÕES PREVIDENCIÁRIAS AO RPPS</v>
      </c>
    </row>
    <row r="671" spans="2:12" ht="15">
      <c r="B671" s="130" t="str">
        <f t="shared" si="20"/>
        <v>P078</v>
      </c>
      <c r="C671" s="133" t="s">
        <v>124</v>
      </c>
      <c r="D671" s="129" t="s">
        <v>1994</v>
      </c>
      <c r="E671" s="133">
        <f t="shared" si="21"/>
        <v>2015</v>
      </c>
      <c r="F671" s="129" t="s">
        <v>2129</v>
      </c>
      <c r="G671" s="134" t="s">
        <v>124</v>
      </c>
      <c r="H671" s="130" t="s">
        <v>2025</v>
      </c>
      <c r="I671" s="140" t="s">
        <v>695</v>
      </c>
      <c r="J671" s="138">
        <f>'11'!D827</f>
        <v>0</v>
      </c>
      <c r="K671" s="141">
        <f>'15'!F51</f>
        <v>0</v>
      </c>
      <c r="L671" s="176" t="str">
        <f>'15'!$B$6</f>
        <v>15 DEMONSTRATIVO DE RECOLHIMENTO DAS CONTRIBUIÇÕES PREVIDENCIÁRIAS AO RPPS</v>
      </c>
    </row>
    <row r="672" spans="2:12" ht="15">
      <c r="B672" s="130" t="str">
        <f aca="true" t="shared" si="22" ref="B672:B735">B671</f>
        <v>P078</v>
      </c>
      <c r="C672" s="133" t="s">
        <v>124</v>
      </c>
      <c r="D672" s="129" t="s">
        <v>1994</v>
      </c>
      <c r="E672" s="133">
        <f t="shared" si="21"/>
        <v>2015</v>
      </c>
      <c r="F672" s="129" t="s">
        <v>2130</v>
      </c>
      <c r="G672" s="134" t="s">
        <v>124</v>
      </c>
      <c r="H672" s="130" t="s">
        <v>2026</v>
      </c>
      <c r="I672" s="140" t="s">
        <v>695</v>
      </c>
      <c r="J672" s="138">
        <f>'11'!D828</f>
        <v>0</v>
      </c>
      <c r="K672" s="141">
        <f>'15'!F52</f>
        <v>0</v>
      </c>
      <c r="L672" s="176" t="str">
        <f>'15'!$B$6</f>
        <v>15 DEMONSTRATIVO DE RECOLHIMENTO DAS CONTRIBUIÇÕES PREVIDENCIÁRIAS AO RPPS</v>
      </c>
    </row>
    <row r="673" spans="2:12" ht="15">
      <c r="B673" s="130" t="str">
        <f t="shared" si="22"/>
        <v>P078</v>
      </c>
      <c r="C673" s="133" t="s">
        <v>124</v>
      </c>
      <c r="D673" s="129" t="s">
        <v>1994</v>
      </c>
      <c r="E673" s="133">
        <f t="shared" si="21"/>
        <v>2015</v>
      </c>
      <c r="F673" s="129" t="s">
        <v>2131</v>
      </c>
      <c r="G673" s="134" t="s">
        <v>124</v>
      </c>
      <c r="H673" s="130" t="s">
        <v>2027</v>
      </c>
      <c r="I673" s="140" t="s">
        <v>695</v>
      </c>
      <c r="J673" s="138">
        <f>'11'!D829</f>
        <v>0</v>
      </c>
      <c r="K673" s="141">
        <f>'15'!F53</f>
        <v>0</v>
      </c>
      <c r="L673" s="176" t="str">
        <f>'15'!$B$6</f>
        <v>15 DEMONSTRATIVO DE RECOLHIMENTO DAS CONTRIBUIÇÕES PREVIDENCIÁRIAS AO RPPS</v>
      </c>
    </row>
    <row r="674" spans="2:12" ht="15">
      <c r="B674" s="130" t="str">
        <f t="shared" si="22"/>
        <v>P078</v>
      </c>
      <c r="C674" s="133" t="s">
        <v>124</v>
      </c>
      <c r="D674" s="129" t="s">
        <v>1994</v>
      </c>
      <c r="E674" s="133">
        <f t="shared" si="21"/>
        <v>2015</v>
      </c>
      <c r="F674" s="129" t="s">
        <v>2132</v>
      </c>
      <c r="G674" s="134" t="s">
        <v>124</v>
      </c>
      <c r="H674" s="130" t="s">
        <v>2028</v>
      </c>
      <c r="I674" s="140" t="s">
        <v>695</v>
      </c>
      <c r="J674" s="138">
        <f>'11'!D830</f>
        <v>0</v>
      </c>
      <c r="K674" s="141">
        <f>'15'!F54</f>
        <v>0</v>
      </c>
      <c r="L674" s="176" t="str">
        <f>'15'!$B$6</f>
        <v>15 DEMONSTRATIVO DE RECOLHIMENTO DAS CONTRIBUIÇÕES PREVIDENCIÁRIAS AO RPPS</v>
      </c>
    </row>
    <row r="675" spans="2:12" ht="15">
      <c r="B675" s="130" t="str">
        <f t="shared" si="22"/>
        <v>P078</v>
      </c>
      <c r="C675" s="133" t="s">
        <v>124</v>
      </c>
      <c r="D675" s="129" t="s">
        <v>1994</v>
      </c>
      <c r="E675" s="133">
        <f t="shared" si="21"/>
        <v>2015</v>
      </c>
      <c r="F675" s="129" t="s">
        <v>2133</v>
      </c>
      <c r="G675" s="134" t="s">
        <v>124</v>
      </c>
      <c r="H675" s="130" t="s">
        <v>2029</v>
      </c>
      <c r="I675" s="140" t="s">
        <v>695</v>
      </c>
      <c r="J675" s="138">
        <f>'11'!D831</f>
        <v>0</v>
      </c>
      <c r="K675" s="141">
        <f>'15'!F55</f>
        <v>0</v>
      </c>
      <c r="L675" s="176" t="str">
        <f>'15'!$B$6</f>
        <v>15 DEMONSTRATIVO DE RECOLHIMENTO DAS CONTRIBUIÇÕES PREVIDENCIÁRIAS AO RPPS</v>
      </c>
    </row>
    <row r="676" spans="2:12" ht="15">
      <c r="B676" s="130" t="str">
        <f t="shared" si="22"/>
        <v>P078</v>
      </c>
      <c r="C676" s="133" t="s">
        <v>124</v>
      </c>
      <c r="D676" s="129" t="s">
        <v>1994</v>
      </c>
      <c r="E676" s="133">
        <f t="shared" si="21"/>
        <v>2015</v>
      </c>
      <c r="F676" s="129" t="s">
        <v>2134</v>
      </c>
      <c r="G676" s="134" t="s">
        <v>124</v>
      </c>
      <c r="H676" s="130" t="s">
        <v>2030</v>
      </c>
      <c r="I676" s="140" t="s">
        <v>695</v>
      </c>
      <c r="J676" s="138">
        <f>'11'!D832</f>
        <v>0</v>
      </c>
      <c r="K676" s="141">
        <f>'15'!F56</f>
        <v>0</v>
      </c>
      <c r="L676" s="176" t="str">
        <f>'15'!$B$6</f>
        <v>15 DEMONSTRATIVO DE RECOLHIMENTO DAS CONTRIBUIÇÕES PREVIDENCIÁRIAS AO RPPS</v>
      </c>
    </row>
    <row r="677" spans="2:12" ht="15">
      <c r="B677" s="130" t="str">
        <f t="shared" si="22"/>
        <v>P078</v>
      </c>
      <c r="C677" s="133" t="s">
        <v>124</v>
      </c>
      <c r="D677" s="129" t="s">
        <v>1994</v>
      </c>
      <c r="E677" s="133">
        <f t="shared" si="21"/>
        <v>2015</v>
      </c>
      <c r="F677" s="129" t="s">
        <v>2135</v>
      </c>
      <c r="G677" s="134" t="s">
        <v>124</v>
      </c>
      <c r="H677" s="130" t="s">
        <v>2031</v>
      </c>
      <c r="I677" s="140" t="s">
        <v>695</v>
      </c>
      <c r="J677" s="138">
        <f>'11'!D833</f>
        <v>0</v>
      </c>
      <c r="K677" s="141">
        <f>'15'!F57</f>
        <v>0</v>
      </c>
      <c r="L677" s="176" t="str">
        <f>'15'!$B$6</f>
        <v>15 DEMONSTRATIVO DE RECOLHIMENTO DAS CONTRIBUIÇÕES PREVIDENCIÁRIAS AO RPPS</v>
      </c>
    </row>
    <row r="678" spans="2:12" ht="15">
      <c r="B678" s="130" t="str">
        <f t="shared" si="22"/>
        <v>P078</v>
      </c>
      <c r="C678" s="133" t="s">
        <v>124</v>
      </c>
      <c r="D678" s="129" t="s">
        <v>1994</v>
      </c>
      <c r="E678" s="133">
        <f t="shared" si="21"/>
        <v>2015</v>
      </c>
      <c r="F678" s="129" t="s">
        <v>2136</v>
      </c>
      <c r="G678" s="134" t="s">
        <v>124</v>
      </c>
      <c r="H678" s="130" t="s">
        <v>2032</v>
      </c>
      <c r="I678" s="140" t="s">
        <v>695</v>
      </c>
      <c r="J678" s="138">
        <f>'11'!D834</f>
        <v>0</v>
      </c>
      <c r="K678" s="141">
        <f>'15'!F58</f>
        <v>0</v>
      </c>
      <c r="L678" s="176" t="str">
        <f>'15'!$B$6</f>
        <v>15 DEMONSTRATIVO DE RECOLHIMENTO DAS CONTRIBUIÇÕES PREVIDENCIÁRIAS AO RPPS</v>
      </c>
    </row>
    <row r="679" spans="2:12" ht="15">
      <c r="B679" s="130" t="str">
        <f t="shared" si="22"/>
        <v>P078</v>
      </c>
      <c r="C679" s="133" t="s">
        <v>124</v>
      </c>
      <c r="D679" s="129" t="s">
        <v>1994</v>
      </c>
      <c r="E679" s="133">
        <f t="shared" si="21"/>
        <v>2015</v>
      </c>
      <c r="F679" s="129" t="s">
        <v>2137</v>
      </c>
      <c r="G679" s="134" t="s">
        <v>124</v>
      </c>
      <c r="H679" s="130" t="s">
        <v>2033</v>
      </c>
      <c r="I679" s="140" t="s">
        <v>695</v>
      </c>
      <c r="J679" s="138">
        <f>'11'!D835</f>
        <v>0</v>
      </c>
      <c r="K679" s="141">
        <f>'15'!F59</f>
        <v>0</v>
      </c>
      <c r="L679" s="176" t="str">
        <f>'15'!$B$6</f>
        <v>15 DEMONSTRATIVO DE RECOLHIMENTO DAS CONTRIBUIÇÕES PREVIDENCIÁRIAS AO RPPS</v>
      </c>
    </row>
    <row r="680" spans="2:12" ht="15">
      <c r="B680" s="130" t="str">
        <f t="shared" si="22"/>
        <v>P078</v>
      </c>
      <c r="C680" s="133" t="s">
        <v>124</v>
      </c>
      <c r="D680" s="129" t="s">
        <v>1994</v>
      </c>
      <c r="E680" s="133">
        <f t="shared" si="21"/>
        <v>2015</v>
      </c>
      <c r="F680" s="129" t="s">
        <v>2138</v>
      </c>
      <c r="G680" s="134" t="s">
        <v>124</v>
      </c>
      <c r="H680" s="130" t="s">
        <v>2034</v>
      </c>
      <c r="I680" s="140" t="s">
        <v>695</v>
      </c>
      <c r="J680" s="138">
        <f>'11'!D836</f>
        <v>0</v>
      </c>
      <c r="K680" s="141">
        <f>'15'!F60</f>
        <v>0</v>
      </c>
      <c r="L680" s="176" t="str">
        <f>'15'!$B$6</f>
        <v>15 DEMONSTRATIVO DE RECOLHIMENTO DAS CONTRIBUIÇÕES PREVIDENCIÁRIAS AO RPPS</v>
      </c>
    </row>
    <row r="681" spans="2:12" ht="15">
      <c r="B681" s="130" t="str">
        <f t="shared" si="22"/>
        <v>P078</v>
      </c>
      <c r="C681" s="133" t="s">
        <v>124</v>
      </c>
      <c r="D681" s="129" t="s">
        <v>1994</v>
      </c>
      <c r="E681" s="133">
        <f t="shared" si="21"/>
        <v>2015</v>
      </c>
      <c r="F681" s="129" t="s">
        <v>2139</v>
      </c>
      <c r="G681" s="134" t="s">
        <v>124</v>
      </c>
      <c r="H681" s="130" t="s">
        <v>1542</v>
      </c>
      <c r="I681" s="140" t="s">
        <v>695</v>
      </c>
      <c r="J681" s="138">
        <f>'11'!D811</f>
        <v>0</v>
      </c>
      <c r="K681" s="141">
        <f>'15'!G48</f>
        <v>0</v>
      </c>
      <c r="L681" s="176" t="str">
        <f>'15'!$B$6</f>
        <v>15 DEMONSTRATIVO DE RECOLHIMENTO DAS CONTRIBUIÇÕES PREVIDENCIÁRIAS AO RPPS</v>
      </c>
    </row>
    <row r="682" spans="2:12" ht="15">
      <c r="B682" s="130" t="str">
        <f t="shared" si="22"/>
        <v>P078</v>
      </c>
      <c r="C682" s="133" t="s">
        <v>124</v>
      </c>
      <c r="D682" s="129" t="s">
        <v>1994</v>
      </c>
      <c r="E682" s="133">
        <f t="shared" si="21"/>
        <v>2015</v>
      </c>
      <c r="F682" s="129" t="s">
        <v>2140</v>
      </c>
      <c r="G682" s="134" t="s">
        <v>124</v>
      </c>
      <c r="H682" s="130" t="s">
        <v>1543</v>
      </c>
      <c r="I682" s="140" t="s">
        <v>695</v>
      </c>
      <c r="J682" s="138">
        <f>'11'!D812</f>
        <v>0</v>
      </c>
      <c r="K682" s="141">
        <f>'15'!G49</f>
        <v>0</v>
      </c>
      <c r="L682" s="176" t="str">
        <f>'15'!$B$6</f>
        <v>15 DEMONSTRATIVO DE RECOLHIMENTO DAS CONTRIBUIÇÕES PREVIDENCIÁRIAS AO RPPS</v>
      </c>
    </row>
    <row r="683" spans="2:12" ht="15">
      <c r="B683" s="130" t="str">
        <f t="shared" si="22"/>
        <v>P078</v>
      </c>
      <c r="C683" s="133" t="s">
        <v>124</v>
      </c>
      <c r="D683" s="129" t="s">
        <v>1994</v>
      </c>
      <c r="E683" s="133">
        <f t="shared" si="21"/>
        <v>2015</v>
      </c>
      <c r="F683" s="129" t="s">
        <v>2141</v>
      </c>
      <c r="G683" s="134" t="s">
        <v>124</v>
      </c>
      <c r="H683" s="130" t="s">
        <v>1544</v>
      </c>
      <c r="I683" s="140" t="s">
        <v>695</v>
      </c>
      <c r="J683" s="138">
        <f>'11'!D813</f>
        <v>0</v>
      </c>
      <c r="K683" s="141">
        <f>'15'!G50</f>
        <v>0</v>
      </c>
      <c r="L683" s="176" t="str">
        <f>'15'!$B$6</f>
        <v>15 DEMONSTRATIVO DE RECOLHIMENTO DAS CONTRIBUIÇÕES PREVIDENCIÁRIAS AO RPPS</v>
      </c>
    </row>
    <row r="684" spans="2:12" ht="15">
      <c r="B684" s="130" t="str">
        <f t="shared" si="22"/>
        <v>P078</v>
      </c>
      <c r="C684" s="133" t="s">
        <v>124</v>
      </c>
      <c r="D684" s="129" t="s">
        <v>1994</v>
      </c>
      <c r="E684" s="133">
        <f t="shared" si="21"/>
        <v>2015</v>
      </c>
      <c r="F684" s="129" t="s">
        <v>2142</v>
      </c>
      <c r="G684" s="134" t="s">
        <v>124</v>
      </c>
      <c r="H684" s="130" t="s">
        <v>1545</v>
      </c>
      <c r="I684" s="140" t="s">
        <v>695</v>
      </c>
      <c r="J684" s="138">
        <f>'11'!D814</f>
        <v>0</v>
      </c>
      <c r="K684" s="141">
        <f>'15'!G51</f>
        <v>0</v>
      </c>
      <c r="L684" s="176" t="str">
        <f>'15'!$B$6</f>
        <v>15 DEMONSTRATIVO DE RECOLHIMENTO DAS CONTRIBUIÇÕES PREVIDENCIÁRIAS AO RPPS</v>
      </c>
    </row>
    <row r="685" spans="2:12" ht="15">
      <c r="B685" s="130" t="str">
        <f t="shared" si="22"/>
        <v>P078</v>
      </c>
      <c r="C685" s="133" t="s">
        <v>124</v>
      </c>
      <c r="D685" s="129" t="s">
        <v>1994</v>
      </c>
      <c r="E685" s="133">
        <f t="shared" si="21"/>
        <v>2015</v>
      </c>
      <c r="F685" s="129" t="s">
        <v>2143</v>
      </c>
      <c r="G685" s="134" t="s">
        <v>124</v>
      </c>
      <c r="H685" s="130" t="s">
        <v>1546</v>
      </c>
      <c r="I685" s="140" t="s">
        <v>695</v>
      </c>
      <c r="J685" s="138">
        <f>'11'!D815</f>
        <v>0</v>
      </c>
      <c r="K685" s="141">
        <f>'15'!G52</f>
        <v>0</v>
      </c>
      <c r="L685" s="176" t="str">
        <f>'15'!$B$6</f>
        <v>15 DEMONSTRATIVO DE RECOLHIMENTO DAS CONTRIBUIÇÕES PREVIDENCIÁRIAS AO RPPS</v>
      </c>
    </row>
    <row r="686" spans="2:12" ht="15">
      <c r="B686" s="130" t="str">
        <f t="shared" si="22"/>
        <v>P078</v>
      </c>
      <c r="C686" s="133" t="s">
        <v>124</v>
      </c>
      <c r="D686" s="129" t="s">
        <v>1994</v>
      </c>
      <c r="E686" s="133">
        <f t="shared" si="21"/>
        <v>2015</v>
      </c>
      <c r="F686" s="129" t="s">
        <v>2144</v>
      </c>
      <c r="G686" s="134" t="s">
        <v>124</v>
      </c>
      <c r="H686" s="130" t="s">
        <v>1547</v>
      </c>
      <c r="I686" s="140" t="s">
        <v>695</v>
      </c>
      <c r="J686" s="138">
        <f>'11'!D816</f>
        <v>0</v>
      </c>
      <c r="K686" s="141">
        <f>'15'!G53</f>
        <v>0</v>
      </c>
      <c r="L686" s="176" t="str">
        <f>'15'!$B$6</f>
        <v>15 DEMONSTRATIVO DE RECOLHIMENTO DAS CONTRIBUIÇÕES PREVIDENCIÁRIAS AO RPPS</v>
      </c>
    </row>
    <row r="687" spans="2:12" ht="15">
      <c r="B687" s="130" t="str">
        <f t="shared" si="22"/>
        <v>P078</v>
      </c>
      <c r="C687" s="133" t="s">
        <v>124</v>
      </c>
      <c r="D687" s="129" t="s">
        <v>1994</v>
      </c>
      <c r="E687" s="133">
        <f t="shared" si="21"/>
        <v>2015</v>
      </c>
      <c r="F687" s="129" t="s">
        <v>2145</v>
      </c>
      <c r="G687" s="134" t="s">
        <v>124</v>
      </c>
      <c r="H687" s="130" t="s">
        <v>1548</v>
      </c>
      <c r="I687" s="140" t="s">
        <v>695</v>
      </c>
      <c r="J687" s="138">
        <f>'11'!D817</f>
        <v>0</v>
      </c>
      <c r="K687" s="141">
        <f>'15'!G54</f>
        <v>0</v>
      </c>
      <c r="L687" s="176" t="str">
        <f>'15'!$B$6</f>
        <v>15 DEMONSTRATIVO DE RECOLHIMENTO DAS CONTRIBUIÇÕES PREVIDENCIÁRIAS AO RPPS</v>
      </c>
    </row>
    <row r="688" spans="2:12" ht="15">
      <c r="B688" s="130" t="str">
        <f t="shared" si="22"/>
        <v>P078</v>
      </c>
      <c r="C688" s="133" t="s">
        <v>124</v>
      </c>
      <c r="D688" s="129" t="s">
        <v>1994</v>
      </c>
      <c r="E688" s="133">
        <f t="shared" si="21"/>
        <v>2015</v>
      </c>
      <c r="F688" s="129" t="s">
        <v>2146</v>
      </c>
      <c r="G688" s="134" t="s">
        <v>124</v>
      </c>
      <c r="H688" s="130" t="s">
        <v>1549</v>
      </c>
      <c r="I688" s="140" t="s">
        <v>695</v>
      </c>
      <c r="J688" s="138">
        <f>'11'!D818</f>
        <v>0</v>
      </c>
      <c r="K688" s="141">
        <f>'15'!G55</f>
        <v>0</v>
      </c>
      <c r="L688" s="176" t="str">
        <f>'15'!$B$6</f>
        <v>15 DEMONSTRATIVO DE RECOLHIMENTO DAS CONTRIBUIÇÕES PREVIDENCIÁRIAS AO RPPS</v>
      </c>
    </row>
    <row r="689" spans="2:12" ht="15">
      <c r="B689" s="130" t="str">
        <f t="shared" si="22"/>
        <v>P078</v>
      </c>
      <c r="C689" s="133" t="s">
        <v>124</v>
      </c>
      <c r="D689" s="129" t="s">
        <v>1994</v>
      </c>
      <c r="E689" s="133">
        <f t="shared" si="21"/>
        <v>2015</v>
      </c>
      <c r="F689" s="129" t="s">
        <v>2147</v>
      </c>
      <c r="G689" s="134" t="s">
        <v>124</v>
      </c>
      <c r="H689" s="130" t="s">
        <v>1550</v>
      </c>
      <c r="I689" s="140" t="s">
        <v>695</v>
      </c>
      <c r="J689" s="138">
        <f>'11'!D819</f>
        <v>0</v>
      </c>
      <c r="K689" s="141">
        <f>'15'!G56</f>
        <v>0</v>
      </c>
      <c r="L689" s="176" t="str">
        <f>'15'!$B$6</f>
        <v>15 DEMONSTRATIVO DE RECOLHIMENTO DAS CONTRIBUIÇÕES PREVIDENCIÁRIAS AO RPPS</v>
      </c>
    </row>
    <row r="690" spans="2:12" ht="15">
      <c r="B690" s="130" t="str">
        <f t="shared" si="22"/>
        <v>P078</v>
      </c>
      <c r="C690" s="133" t="s">
        <v>124</v>
      </c>
      <c r="D690" s="129" t="s">
        <v>1994</v>
      </c>
      <c r="E690" s="133">
        <f t="shared" si="21"/>
        <v>2015</v>
      </c>
      <c r="F690" s="129" t="s">
        <v>2148</v>
      </c>
      <c r="G690" s="134" t="s">
        <v>124</v>
      </c>
      <c r="H690" s="130" t="s">
        <v>1551</v>
      </c>
      <c r="I690" s="140" t="s">
        <v>695</v>
      </c>
      <c r="J690" s="138">
        <f>'11'!D820</f>
        <v>0</v>
      </c>
      <c r="K690" s="141">
        <f>'15'!G57</f>
        <v>0</v>
      </c>
      <c r="L690" s="176" t="str">
        <f>'15'!$B$6</f>
        <v>15 DEMONSTRATIVO DE RECOLHIMENTO DAS CONTRIBUIÇÕES PREVIDENCIÁRIAS AO RPPS</v>
      </c>
    </row>
    <row r="691" spans="2:12" ht="15">
      <c r="B691" s="130" t="str">
        <f t="shared" si="22"/>
        <v>P078</v>
      </c>
      <c r="C691" s="133" t="s">
        <v>124</v>
      </c>
      <c r="D691" s="129" t="s">
        <v>1994</v>
      </c>
      <c r="E691" s="133">
        <f t="shared" si="21"/>
        <v>2015</v>
      </c>
      <c r="F691" s="129" t="s">
        <v>2149</v>
      </c>
      <c r="G691" s="134" t="s">
        <v>124</v>
      </c>
      <c r="H691" s="130" t="s">
        <v>1552</v>
      </c>
      <c r="I691" s="140" t="s">
        <v>695</v>
      </c>
      <c r="J691" s="138">
        <f>'11'!D821</f>
        <v>0</v>
      </c>
      <c r="K691" s="141">
        <f>'15'!G58</f>
        <v>0</v>
      </c>
      <c r="L691" s="176" t="str">
        <f>'15'!$B$6</f>
        <v>15 DEMONSTRATIVO DE RECOLHIMENTO DAS CONTRIBUIÇÕES PREVIDENCIÁRIAS AO RPPS</v>
      </c>
    </row>
    <row r="692" spans="2:12" ht="15">
      <c r="B692" s="130" t="str">
        <f t="shared" si="22"/>
        <v>P078</v>
      </c>
      <c r="C692" s="133" t="s">
        <v>124</v>
      </c>
      <c r="D692" s="129" t="s">
        <v>1994</v>
      </c>
      <c r="E692" s="133">
        <f t="shared" si="21"/>
        <v>2015</v>
      </c>
      <c r="F692" s="129" t="s">
        <v>2150</v>
      </c>
      <c r="G692" s="134" t="s">
        <v>124</v>
      </c>
      <c r="H692" s="130" t="s">
        <v>1553</v>
      </c>
      <c r="I692" s="140" t="s">
        <v>695</v>
      </c>
      <c r="J692" s="138">
        <f>'11'!D822</f>
        <v>0</v>
      </c>
      <c r="K692" s="141">
        <f>'15'!G59</f>
        <v>0</v>
      </c>
      <c r="L692" s="176" t="str">
        <f>'15'!$B$6</f>
        <v>15 DEMONSTRATIVO DE RECOLHIMENTO DAS CONTRIBUIÇÕES PREVIDENCIÁRIAS AO RPPS</v>
      </c>
    </row>
    <row r="693" spans="2:12" ht="15">
      <c r="B693" s="130" t="str">
        <f t="shared" si="22"/>
        <v>P078</v>
      </c>
      <c r="C693" s="133" t="s">
        <v>124</v>
      </c>
      <c r="D693" s="129" t="s">
        <v>1994</v>
      </c>
      <c r="E693" s="133">
        <f t="shared" si="21"/>
        <v>2015</v>
      </c>
      <c r="F693" s="129" t="s">
        <v>2151</v>
      </c>
      <c r="G693" s="134" t="s">
        <v>124</v>
      </c>
      <c r="H693" s="130" t="s">
        <v>1554</v>
      </c>
      <c r="I693" s="140" t="s">
        <v>695</v>
      </c>
      <c r="J693" s="138">
        <f>'11'!D823</f>
        <v>0</v>
      </c>
      <c r="K693" s="141">
        <f>'15'!G60</f>
        <v>0</v>
      </c>
      <c r="L693" s="176" t="str">
        <f>'15'!$B$6</f>
        <v>15 DEMONSTRATIVO DE RECOLHIMENTO DAS CONTRIBUIÇÕES PREVIDENCIÁRIAS AO RPPS</v>
      </c>
    </row>
    <row r="694" spans="2:12" ht="15">
      <c r="B694" s="130" t="str">
        <f t="shared" si="22"/>
        <v>P078</v>
      </c>
      <c r="C694" s="133" t="s">
        <v>124</v>
      </c>
      <c r="D694" s="129" t="s">
        <v>1995</v>
      </c>
      <c r="E694" s="133">
        <f t="shared" si="21"/>
        <v>2015</v>
      </c>
      <c r="F694" s="129" t="s">
        <v>2178</v>
      </c>
      <c r="G694" s="134" t="s">
        <v>124</v>
      </c>
      <c r="H694" s="130" t="s">
        <v>1996</v>
      </c>
      <c r="I694" s="140" t="s">
        <v>695</v>
      </c>
      <c r="J694" s="138">
        <f>'11'!D850</f>
        <v>0</v>
      </c>
      <c r="K694" s="141">
        <f>'15'!C72</f>
        <v>0</v>
      </c>
      <c r="L694" s="176" t="str">
        <f>'15'!$B$6</f>
        <v>15 DEMONSTRATIVO DE RECOLHIMENTO DAS CONTRIBUIÇÕES PREVIDENCIÁRIAS AO RPPS</v>
      </c>
    </row>
    <row r="695" spans="2:12" ht="15">
      <c r="B695" s="130" t="str">
        <f t="shared" si="22"/>
        <v>P078</v>
      </c>
      <c r="C695" s="133" t="s">
        <v>124</v>
      </c>
      <c r="D695" s="129" t="s">
        <v>1995</v>
      </c>
      <c r="E695" s="133">
        <f t="shared" si="21"/>
        <v>2015</v>
      </c>
      <c r="F695" s="129" t="s">
        <v>2179</v>
      </c>
      <c r="G695" s="134" t="s">
        <v>124</v>
      </c>
      <c r="H695" s="130" t="s">
        <v>1997</v>
      </c>
      <c r="I695" s="140" t="s">
        <v>695</v>
      </c>
      <c r="J695" s="138">
        <f>'11'!D851</f>
        <v>0</v>
      </c>
      <c r="K695" s="141">
        <f>'15'!C73</f>
        <v>0</v>
      </c>
      <c r="L695" s="176" t="str">
        <f>'15'!$B$6</f>
        <v>15 DEMONSTRATIVO DE RECOLHIMENTO DAS CONTRIBUIÇÕES PREVIDENCIÁRIAS AO RPPS</v>
      </c>
    </row>
    <row r="696" spans="2:12" ht="15">
      <c r="B696" s="130" t="str">
        <f t="shared" si="22"/>
        <v>P078</v>
      </c>
      <c r="C696" s="133" t="s">
        <v>124</v>
      </c>
      <c r="D696" s="129" t="s">
        <v>1995</v>
      </c>
      <c r="E696" s="133">
        <f t="shared" si="21"/>
        <v>2015</v>
      </c>
      <c r="F696" s="129" t="s">
        <v>2180</v>
      </c>
      <c r="G696" s="134" t="s">
        <v>124</v>
      </c>
      <c r="H696" s="130" t="s">
        <v>1998</v>
      </c>
      <c r="I696" s="140" t="s">
        <v>695</v>
      </c>
      <c r="J696" s="138">
        <f>'11'!D852</f>
        <v>0</v>
      </c>
      <c r="K696" s="141">
        <f>'15'!C74</f>
        <v>0</v>
      </c>
      <c r="L696" s="176" t="str">
        <f>'15'!$B$6</f>
        <v>15 DEMONSTRATIVO DE RECOLHIMENTO DAS CONTRIBUIÇÕES PREVIDENCIÁRIAS AO RPPS</v>
      </c>
    </row>
    <row r="697" spans="2:12" ht="15">
      <c r="B697" s="130" t="str">
        <f t="shared" si="22"/>
        <v>P078</v>
      </c>
      <c r="C697" s="133" t="s">
        <v>124</v>
      </c>
      <c r="D697" s="129" t="s">
        <v>1995</v>
      </c>
      <c r="E697" s="133">
        <f t="shared" si="21"/>
        <v>2015</v>
      </c>
      <c r="F697" s="129" t="s">
        <v>2181</v>
      </c>
      <c r="G697" s="134" t="s">
        <v>124</v>
      </c>
      <c r="H697" s="130" t="s">
        <v>1999</v>
      </c>
      <c r="I697" s="140" t="s">
        <v>695</v>
      </c>
      <c r="J697" s="138">
        <f>'11'!D853</f>
        <v>0</v>
      </c>
      <c r="K697" s="141">
        <f>'15'!C75</f>
        <v>0</v>
      </c>
      <c r="L697" s="176" t="str">
        <f>'15'!$B$6</f>
        <v>15 DEMONSTRATIVO DE RECOLHIMENTO DAS CONTRIBUIÇÕES PREVIDENCIÁRIAS AO RPPS</v>
      </c>
    </row>
    <row r="698" spans="2:12" ht="15">
      <c r="B698" s="130" t="str">
        <f t="shared" si="22"/>
        <v>P078</v>
      </c>
      <c r="C698" s="133" t="s">
        <v>124</v>
      </c>
      <c r="D698" s="129" t="s">
        <v>1995</v>
      </c>
      <c r="E698" s="133">
        <f t="shared" si="21"/>
        <v>2015</v>
      </c>
      <c r="F698" s="129" t="s">
        <v>2182</v>
      </c>
      <c r="G698" s="134" t="s">
        <v>124</v>
      </c>
      <c r="H698" s="130" t="s">
        <v>2000</v>
      </c>
      <c r="I698" s="140" t="s">
        <v>695</v>
      </c>
      <c r="J698" s="138">
        <f>'11'!D854</f>
        <v>0</v>
      </c>
      <c r="K698" s="141">
        <f>'15'!C76</f>
        <v>0</v>
      </c>
      <c r="L698" s="176" t="str">
        <f>'15'!$B$6</f>
        <v>15 DEMONSTRATIVO DE RECOLHIMENTO DAS CONTRIBUIÇÕES PREVIDENCIÁRIAS AO RPPS</v>
      </c>
    </row>
    <row r="699" spans="2:12" ht="15">
      <c r="B699" s="130" t="str">
        <f t="shared" si="22"/>
        <v>P078</v>
      </c>
      <c r="C699" s="133" t="s">
        <v>124</v>
      </c>
      <c r="D699" s="129" t="s">
        <v>1995</v>
      </c>
      <c r="E699" s="133">
        <f t="shared" si="21"/>
        <v>2015</v>
      </c>
      <c r="F699" s="129" t="s">
        <v>2183</v>
      </c>
      <c r="G699" s="134" t="s">
        <v>124</v>
      </c>
      <c r="H699" s="130" t="s">
        <v>2001</v>
      </c>
      <c r="I699" s="140" t="s">
        <v>695</v>
      </c>
      <c r="J699" s="138">
        <f>'11'!D855</f>
        <v>0</v>
      </c>
      <c r="K699" s="141">
        <f>'15'!C77</f>
        <v>0</v>
      </c>
      <c r="L699" s="176" t="str">
        <f>'15'!$B$6</f>
        <v>15 DEMONSTRATIVO DE RECOLHIMENTO DAS CONTRIBUIÇÕES PREVIDENCIÁRIAS AO RPPS</v>
      </c>
    </row>
    <row r="700" spans="2:12" ht="15">
      <c r="B700" s="130" t="str">
        <f t="shared" si="22"/>
        <v>P078</v>
      </c>
      <c r="C700" s="133" t="s">
        <v>124</v>
      </c>
      <c r="D700" s="129" t="s">
        <v>1995</v>
      </c>
      <c r="E700" s="133">
        <f t="shared" si="21"/>
        <v>2015</v>
      </c>
      <c r="F700" s="129" t="s">
        <v>2184</v>
      </c>
      <c r="G700" s="134" t="s">
        <v>124</v>
      </c>
      <c r="H700" s="130" t="s">
        <v>2002</v>
      </c>
      <c r="I700" s="140" t="s">
        <v>695</v>
      </c>
      <c r="J700" s="138">
        <f>'11'!D856</f>
        <v>0</v>
      </c>
      <c r="K700" s="141">
        <f>'15'!C78</f>
        <v>0</v>
      </c>
      <c r="L700" s="176" t="str">
        <f>'15'!$B$6</f>
        <v>15 DEMONSTRATIVO DE RECOLHIMENTO DAS CONTRIBUIÇÕES PREVIDENCIÁRIAS AO RPPS</v>
      </c>
    </row>
    <row r="701" spans="2:12" ht="15">
      <c r="B701" s="130" t="str">
        <f t="shared" si="22"/>
        <v>P078</v>
      </c>
      <c r="C701" s="133" t="s">
        <v>124</v>
      </c>
      <c r="D701" s="129" t="s">
        <v>1995</v>
      </c>
      <c r="E701" s="133">
        <f t="shared" si="21"/>
        <v>2015</v>
      </c>
      <c r="F701" s="129" t="s">
        <v>2185</v>
      </c>
      <c r="G701" s="134" t="s">
        <v>124</v>
      </c>
      <c r="H701" s="130" t="s">
        <v>2003</v>
      </c>
      <c r="I701" s="140" t="s">
        <v>695</v>
      </c>
      <c r="J701" s="138">
        <f>'11'!D857</f>
        <v>0</v>
      </c>
      <c r="K701" s="141">
        <f>'15'!C79</f>
        <v>0</v>
      </c>
      <c r="L701" s="176" t="str">
        <f>'15'!$B$6</f>
        <v>15 DEMONSTRATIVO DE RECOLHIMENTO DAS CONTRIBUIÇÕES PREVIDENCIÁRIAS AO RPPS</v>
      </c>
    </row>
    <row r="702" spans="2:12" ht="15">
      <c r="B702" s="130" t="str">
        <f t="shared" si="22"/>
        <v>P078</v>
      </c>
      <c r="C702" s="133" t="s">
        <v>124</v>
      </c>
      <c r="D702" s="129" t="s">
        <v>1995</v>
      </c>
      <c r="E702" s="133">
        <f t="shared" si="21"/>
        <v>2015</v>
      </c>
      <c r="F702" s="129" t="s">
        <v>2186</v>
      </c>
      <c r="G702" s="134" t="s">
        <v>124</v>
      </c>
      <c r="H702" s="130" t="s">
        <v>2004</v>
      </c>
      <c r="I702" s="140" t="s">
        <v>695</v>
      </c>
      <c r="J702" s="138">
        <f>'11'!D858</f>
        <v>0</v>
      </c>
      <c r="K702" s="141">
        <f>'15'!C80</f>
        <v>0</v>
      </c>
      <c r="L702" s="176" t="str">
        <f>'15'!$B$6</f>
        <v>15 DEMONSTRATIVO DE RECOLHIMENTO DAS CONTRIBUIÇÕES PREVIDENCIÁRIAS AO RPPS</v>
      </c>
    </row>
    <row r="703" spans="2:12" ht="15">
      <c r="B703" s="130" t="str">
        <f t="shared" si="22"/>
        <v>P078</v>
      </c>
      <c r="C703" s="133" t="s">
        <v>124</v>
      </c>
      <c r="D703" s="129" t="s">
        <v>1995</v>
      </c>
      <c r="E703" s="133">
        <f t="shared" si="21"/>
        <v>2015</v>
      </c>
      <c r="F703" s="129" t="s">
        <v>2187</v>
      </c>
      <c r="G703" s="134" t="s">
        <v>124</v>
      </c>
      <c r="H703" s="130" t="s">
        <v>2005</v>
      </c>
      <c r="I703" s="140" t="s">
        <v>695</v>
      </c>
      <c r="J703" s="138">
        <f>'11'!D859</f>
        <v>0</v>
      </c>
      <c r="K703" s="141">
        <f>'15'!C81</f>
        <v>0</v>
      </c>
      <c r="L703" s="176" t="str">
        <f>'15'!$B$6</f>
        <v>15 DEMONSTRATIVO DE RECOLHIMENTO DAS CONTRIBUIÇÕES PREVIDENCIÁRIAS AO RPPS</v>
      </c>
    </row>
    <row r="704" spans="2:12" ht="15">
      <c r="B704" s="130" t="str">
        <f t="shared" si="22"/>
        <v>P078</v>
      </c>
      <c r="C704" s="133" t="s">
        <v>124</v>
      </c>
      <c r="D704" s="129" t="s">
        <v>1995</v>
      </c>
      <c r="E704" s="133">
        <f t="shared" si="21"/>
        <v>2015</v>
      </c>
      <c r="F704" s="129" t="s">
        <v>2188</v>
      </c>
      <c r="G704" s="134" t="s">
        <v>124</v>
      </c>
      <c r="H704" s="130" t="s">
        <v>2006</v>
      </c>
      <c r="I704" s="140" t="s">
        <v>695</v>
      </c>
      <c r="J704" s="138">
        <f>'11'!D860</f>
        <v>0</v>
      </c>
      <c r="K704" s="141">
        <f>'15'!C82</f>
        <v>0</v>
      </c>
      <c r="L704" s="176" t="str">
        <f>'15'!$B$6</f>
        <v>15 DEMONSTRATIVO DE RECOLHIMENTO DAS CONTRIBUIÇÕES PREVIDENCIÁRIAS AO RPPS</v>
      </c>
    </row>
    <row r="705" spans="2:12" ht="15">
      <c r="B705" s="130" t="str">
        <f t="shared" si="22"/>
        <v>P078</v>
      </c>
      <c r="C705" s="133" t="s">
        <v>124</v>
      </c>
      <c r="D705" s="129" t="s">
        <v>1995</v>
      </c>
      <c r="E705" s="133">
        <f t="shared" si="21"/>
        <v>2015</v>
      </c>
      <c r="F705" s="129" t="s">
        <v>2189</v>
      </c>
      <c r="G705" s="134" t="s">
        <v>124</v>
      </c>
      <c r="H705" s="130" t="s">
        <v>2007</v>
      </c>
      <c r="I705" s="140" t="s">
        <v>695</v>
      </c>
      <c r="J705" s="138">
        <f>'11'!D861</f>
        <v>0</v>
      </c>
      <c r="K705" s="141">
        <f>'15'!C83</f>
        <v>0</v>
      </c>
      <c r="L705" s="176" t="str">
        <f>'15'!$B$6</f>
        <v>15 DEMONSTRATIVO DE RECOLHIMENTO DAS CONTRIBUIÇÕES PREVIDENCIÁRIAS AO RPPS</v>
      </c>
    </row>
    <row r="706" spans="2:12" ht="15">
      <c r="B706" s="130" t="str">
        <f t="shared" si="22"/>
        <v>P078</v>
      </c>
      <c r="C706" s="133" t="s">
        <v>124</v>
      </c>
      <c r="D706" s="129" t="s">
        <v>1995</v>
      </c>
      <c r="E706" s="133">
        <f t="shared" si="21"/>
        <v>2015</v>
      </c>
      <c r="F706" s="129" t="s">
        <v>2190</v>
      </c>
      <c r="G706" s="134" t="s">
        <v>124</v>
      </c>
      <c r="H706" s="130" t="s">
        <v>2008</v>
      </c>
      <c r="I706" s="140" t="s">
        <v>695</v>
      </c>
      <c r="J706" s="138">
        <f>'11'!D862</f>
        <v>0</v>
      </c>
      <c r="K706" s="141">
        <f>'15'!C84</f>
        <v>0</v>
      </c>
      <c r="L706" s="176" t="str">
        <f>'15'!$B$6</f>
        <v>15 DEMONSTRATIVO DE RECOLHIMENTO DAS CONTRIBUIÇÕES PREVIDENCIÁRIAS AO RPPS</v>
      </c>
    </row>
    <row r="707" spans="2:12" ht="15">
      <c r="B707" s="130" t="str">
        <f t="shared" si="22"/>
        <v>P078</v>
      </c>
      <c r="C707" s="133" t="s">
        <v>124</v>
      </c>
      <c r="D707" s="129" t="s">
        <v>1995</v>
      </c>
      <c r="E707" s="133">
        <f t="shared" si="21"/>
        <v>2015</v>
      </c>
      <c r="F707" s="129" t="s">
        <v>2191</v>
      </c>
      <c r="G707" s="134" t="s">
        <v>124</v>
      </c>
      <c r="H707" s="130" t="s">
        <v>2152</v>
      </c>
      <c r="I707" s="140" t="s">
        <v>695</v>
      </c>
      <c r="J707" s="138">
        <f>'11'!D863</f>
        <v>0</v>
      </c>
      <c r="K707" s="141">
        <f>'15'!D72</f>
        <v>0</v>
      </c>
      <c r="L707" s="176" t="str">
        <f>'15'!$B$6</f>
        <v>15 DEMONSTRATIVO DE RECOLHIMENTO DAS CONTRIBUIÇÕES PREVIDENCIÁRIAS AO RPPS</v>
      </c>
    </row>
    <row r="708" spans="2:12" ht="15">
      <c r="B708" s="130" t="str">
        <f t="shared" si="22"/>
        <v>P078</v>
      </c>
      <c r="C708" s="133" t="s">
        <v>124</v>
      </c>
      <c r="D708" s="129" t="s">
        <v>1995</v>
      </c>
      <c r="E708" s="133">
        <f t="shared" si="21"/>
        <v>2015</v>
      </c>
      <c r="F708" s="129" t="s">
        <v>2192</v>
      </c>
      <c r="G708" s="134" t="s">
        <v>124</v>
      </c>
      <c r="H708" s="130" t="s">
        <v>2153</v>
      </c>
      <c r="I708" s="140" t="s">
        <v>695</v>
      </c>
      <c r="J708" s="138">
        <f>'11'!D864</f>
        <v>0</v>
      </c>
      <c r="K708" s="141">
        <f>'15'!D73</f>
        <v>0</v>
      </c>
      <c r="L708" s="176" t="str">
        <f>'15'!$B$6</f>
        <v>15 DEMONSTRATIVO DE RECOLHIMENTO DAS CONTRIBUIÇÕES PREVIDENCIÁRIAS AO RPPS</v>
      </c>
    </row>
    <row r="709" spans="2:12" ht="15">
      <c r="B709" s="130" t="str">
        <f t="shared" si="22"/>
        <v>P078</v>
      </c>
      <c r="C709" s="133" t="s">
        <v>124</v>
      </c>
      <c r="D709" s="129" t="s">
        <v>1995</v>
      </c>
      <c r="E709" s="133">
        <f t="shared" si="21"/>
        <v>2015</v>
      </c>
      <c r="F709" s="129" t="s">
        <v>2193</v>
      </c>
      <c r="G709" s="134" t="s">
        <v>124</v>
      </c>
      <c r="H709" s="130" t="s">
        <v>2154</v>
      </c>
      <c r="I709" s="140" t="s">
        <v>695</v>
      </c>
      <c r="J709" s="138">
        <f>'11'!D865</f>
        <v>0</v>
      </c>
      <c r="K709" s="141">
        <f>'15'!D74</f>
        <v>0</v>
      </c>
      <c r="L709" s="176" t="str">
        <f>'15'!$B$6</f>
        <v>15 DEMONSTRATIVO DE RECOLHIMENTO DAS CONTRIBUIÇÕES PREVIDENCIÁRIAS AO RPPS</v>
      </c>
    </row>
    <row r="710" spans="2:12" ht="15">
      <c r="B710" s="130" t="str">
        <f t="shared" si="22"/>
        <v>P078</v>
      </c>
      <c r="C710" s="133" t="s">
        <v>124</v>
      </c>
      <c r="D710" s="129" t="s">
        <v>1995</v>
      </c>
      <c r="E710" s="133">
        <f t="shared" si="21"/>
        <v>2015</v>
      </c>
      <c r="F710" s="129" t="s">
        <v>2194</v>
      </c>
      <c r="G710" s="134" t="s">
        <v>124</v>
      </c>
      <c r="H710" s="130" t="s">
        <v>2155</v>
      </c>
      <c r="I710" s="140" t="s">
        <v>695</v>
      </c>
      <c r="J710" s="138">
        <f>'11'!D866</f>
        <v>0</v>
      </c>
      <c r="K710" s="141">
        <f>'15'!D75</f>
        <v>0</v>
      </c>
      <c r="L710" s="176" t="str">
        <f>'15'!$B$6</f>
        <v>15 DEMONSTRATIVO DE RECOLHIMENTO DAS CONTRIBUIÇÕES PREVIDENCIÁRIAS AO RPPS</v>
      </c>
    </row>
    <row r="711" spans="2:12" ht="15">
      <c r="B711" s="130" t="str">
        <f t="shared" si="22"/>
        <v>P078</v>
      </c>
      <c r="C711" s="133" t="s">
        <v>124</v>
      </c>
      <c r="D711" s="129" t="s">
        <v>1995</v>
      </c>
      <c r="E711" s="133">
        <f t="shared" si="21"/>
        <v>2015</v>
      </c>
      <c r="F711" s="129" t="s">
        <v>2195</v>
      </c>
      <c r="G711" s="134" t="s">
        <v>124</v>
      </c>
      <c r="H711" s="130" t="s">
        <v>2156</v>
      </c>
      <c r="I711" s="140" t="s">
        <v>695</v>
      </c>
      <c r="J711" s="138">
        <f>'11'!D867</f>
        <v>0</v>
      </c>
      <c r="K711" s="141">
        <f>'15'!D76</f>
        <v>0</v>
      </c>
      <c r="L711" s="176" t="str">
        <f>'15'!$B$6</f>
        <v>15 DEMONSTRATIVO DE RECOLHIMENTO DAS CONTRIBUIÇÕES PREVIDENCIÁRIAS AO RPPS</v>
      </c>
    </row>
    <row r="712" spans="2:12" ht="15">
      <c r="B712" s="130" t="str">
        <f t="shared" si="22"/>
        <v>P078</v>
      </c>
      <c r="C712" s="133" t="s">
        <v>124</v>
      </c>
      <c r="D712" s="129" t="s">
        <v>1995</v>
      </c>
      <c r="E712" s="133">
        <f t="shared" si="21"/>
        <v>2015</v>
      </c>
      <c r="F712" s="129" t="s">
        <v>2196</v>
      </c>
      <c r="G712" s="134" t="s">
        <v>124</v>
      </c>
      <c r="H712" s="130" t="s">
        <v>2157</v>
      </c>
      <c r="I712" s="140" t="s">
        <v>695</v>
      </c>
      <c r="J712" s="138">
        <f>'11'!D868</f>
        <v>0</v>
      </c>
      <c r="K712" s="141">
        <f>'15'!D77</f>
        <v>0</v>
      </c>
      <c r="L712" s="176" t="str">
        <f>'15'!$B$6</f>
        <v>15 DEMONSTRATIVO DE RECOLHIMENTO DAS CONTRIBUIÇÕES PREVIDENCIÁRIAS AO RPPS</v>
      </c>
    </row>
    <row r="713" spans="2:12" ht="15">
      <c r="B713" s="130" t="str">
        <f t="shared" si="22"/>
        <v>P078</v>
      </c>
      <c r="C713" s="133" t="s">
        <v>124</v>
      </c>
      <c r="D713" s="129" t="s">
        <v>1995</v>
      </c>
      <c r="E713" s="133">
        <f t="shared" si="21"/>
        <v>2015</v>
      </c>
      <c r="F713" s="129" t="s">
        <v>2197</v>
      </c>
      <c r="G713" s="134" t="s">
        <v>124</v>
      </c>
      <c r="H713" s="130" t="s">
        <v>2158</v>
      </c>
      <c r="I713" s="140" t="s">
        <v>695</v>
      </c>
      <c r="J713" s="138">
        <f>'11'!D869</f>
        <v>0</v>
      </c>
      <c r="K713" s="141">
        <f>'15'!D78</f>
        <v>0</v>
      </c>
      <c r="L713" s="176" t="str">
        <f>'15'!$B$6</f>
        <v>15 DEMONSTRATIVO DE RECOLHIMENTO DAS CONTRIBUIÇÕES PREVIDENCIÁRIAS AO RPPS</v>
      </c>
    </row>
    <row r="714" spans="2:12" ht="15">
      <c r="B714" s="130" t="str">
        <f t="shared" si="22"/>
        <v>P078</v>
      </c>
      <c r="C714" s="133" t="s">
        <v>124</v>
      </c>
      <c r="D714" s="129" t="s">
        <v>1995</v>
      </c>
      <c r="E714" s="133">
        <f t="shared" si="21"/>
        <v>2015</v>
      </c>
      <c r="F714" s="129" t="s">
        <v>2198</v>
      </c>
      <c r="G714" s="134" t="s">
        <v>124</v>
      </c>
      <c r="H714" s="130" t="s">
        <v>2159</v>
      </c>
      <c r="I714" s="140" t="s">
        <v>695</v>
      </c>
      <c r="J714" s="138">
        <f>'11'!D870</f>
        <v>0</v>
      </c>
      <c r="K714" s="141">
        <f>'15'!D79</f>
        <v>0</v>
      </c>
      <c r="L714" s="176" t="str">
        <f>'15'!$B$6</f>
        <v>15 DEMONSTRATIVO DE RECOLHIMENTO DAS CONTRIBUIÇÕES PREVIDENCIÁRIAS AO RPPS</v>
      </c>
    </row>
    <row r="715" spans="2:12" ht="15">
      <c r="B715" s="130" t="str">
        <f t="shared" si="22"/>
        <v>P078</v>
      </c>
      <c r="C715" s="133" t="s">
        <v>124</v>
      </c>
      <c r="D715" s="129" t="s">
        <v>1995</v>
      </c>
      <c r="E715" s="133">
        <f t="shared" si="21"/>
        <v>2015</v>
      </c>
      <c r="F715" s="129" t="s">
        <v>2199</v>
      </c>
      <c r="G715" s="134" t="s">
        <v>124</v>
      </c>
      <c r="H715" s="130" t="s">
        <v>2160</v>
      </c>
      <c r="I715" s="140" t="s">
        <v>695</v>
      </c>
      <c r="J715" s="138">
        <f>'11'!D871</f>
        <v>0</v>
      </c>
      <c r="K715" s="141">
        <f>'15'!D80</f>
        <v>0</v>
      </c>
      <c r="L715" s="176" t="str">
        <f>'15'!$B$6</f>
        <v>15 DEMONSTRATIVO DE RECOLHIMENTO DAS CONTRIBUIÇÕES PREVIDENCIÁRIAS AO RPPS</v>
      </c>
    </row>
    <row r="716" spans="2:12" ht="15">
      <c r="B716" s="130" t="str">
        <f t="shared" si="22"/>
        <v>P078</v>
      </c>
      <c r="C716" s="133" t="s">
        <v>124</v>
      </c>
      <c r="D716" s="129" t="s">
        <v>1995</v>
      </c>
      <c r="E716" s="133">
        <f t="shared" si="21"/>
        <v>2015</v>
      </c>
      <c r="F716" s="129" t="s">
        <v>2200</v>
      </c>
      <c r="G716" s="134" t="s">
        <v>124</v>
      </c>
      <c r="H716" s="130" t="s">
        <v>2161</v>
      </c>
      <c r="I716" s="140" t="s">
        <v>695</v>
      </c>
      <c r="J716" s="138">
        <f>'11'!D872</f>
        <v>0</v>
      </c>
      <c r="K716" s="141">
        <f>'15'!D81</f>
        <v>0</v>
      </c>
      <c r="L716" s="176" t="str">
        <f>'15'!$B$6</f>
        <v>15 DEMONSTRATIVO DE RECOLHIMENTO DAS CONTRIBUIÇÕES PREVIDENCIÁRIAS AO RPPS</v>
      </c>
    </row>
    <row r="717" spans="2:12" ht="15">
      <c r="B717" s="130" t="str">
        <f t="shared" si="22"/>
        <v>P078</v>
      </c>
      <c r="C717" s="133" t="s">
        <v>124</v>
      </c>
      <c r="D717" s="129" t="s">
        <v>1995</v>
      </c>
      <c r="E717" s="133">
        <f t="shared" si="21"/>
        <v>2015</v>
      </c>
      <c r="F717" s="129" t="s">
        <v>2201</v>
      </c>
      <c r="G717" s="134" t="s">
        <v>124</v>
      </c>
      <c r="H717" s="130" t="s">
        <v>2162</v>
      </c>
      <c r="I717" s="140" t="s">
        <v>695</v>
      </c>
      <c r="J717" s="138">
        <f>'11'!D873</f>
        <v>0</v>
      </c>
      <c r="K717" s="141">
        <f>'15'!D82</f>
        <v>0</v>
      </c>
      <c r="L717" s="176" t="str">
        <f>'15'!$B$6</f>
        <v>15 DEMONSTRATIVO DE RECOLHIMENTO DAS CONTRIBUIÇÕES PREVIDENCIÁRIAS AO RPPS</v>
      </c>
    </row>
    <row r="718" spans="2:12" ht="15">
      <c r="B718" s="130" t="str">
        <f t="shared" si="22"/>
        <v>P078</v>
      </c>
      <c r="C718" s="133" t="s">
        <v>124</v>
      </c>
      <c r="D718" s="129" t="s">
        <v>1995</v>
      </c>
      <c r="E718" s="133">
        <f t="shared" si="21"/>
        <v>2015</v>
      </c>
      <c r="F718" s="129" t="s">
        <v>2202</v>
      </c>
      <c r="G718" s="134" t="s">
        <v>124</v>
      </c>
      <c r="H718" s="130" t="s">
        <v>2163</v>
      </c>
      <c r="I718" s="140" t="s">
        <v>695</v>
      </c>
      <c r="J718" s="138">
        <f>'11'!D874</f>
        <v>0</v>
      </c>
      <c r="K718" s="141">
        <f>'15'!D83</f>
        <v>0</v>
      </c>
      <c r="L718" s="176" t="str">
        <f>'15'!$B$6</f>
        <v>15 DEMONSTRATIVO DE RECOLHIMENTO DAS CONTRIBUIÇÕES PREVIDENCIÁRIAS AO RPPS</v>
      </c>
    </row>
    <row r="719" spans="2:12" ht="15">
      <c r="B719" s="130" t="str">
        <f t="shared" si="22"/>
        <v>P078</v>
      </c>
      <c r="C719" s="133" t="s">
        <v>124</v>
      </c>
      <c r="D719" s="129" t="s">
        <v>1995</v>
      </c>
      <c r="E719" s="133">
        <f t="shared" si="21"/>
        <v>2015</v>
      </c>
      <c r="F719" s="129" t="s">
        <v>2203</v>
      </c>
      <c r="G719" s="134" t="s">
        <v>124</v>
      </c>
      <c r="H719" s="130" t="s">
        <v>2164</v>
      </c>
      <c r="I719" s="140" t="s">
        <v>695</v>
      </c>
      <c r="J719" s="138">
        <f>'11'!D875</f>
        <v>0</v>
      </c>
      <c r="K719" s="141">
        <f>'15'!D84</f>
        <v>0</v>
      </c>
      <c r="L719" s="176" t="str">
        <f>'15'!$B$6</f>
        <v>15 DEMONSTRATIVO DE RECOLHIMENTO DAS CONTRIBUIÇÕES PREVIDENCIÁRIAS AO RPPS</v>
      </c>
    </row>
    <row r="720" spans="2:12" ht="15">
      <c r="B720" s="130" t="str">
        <f t="shared" si="22"/>
        <v>P078</v>
      </c>
      <c r="C720" s="133" t="s">
        <v>124</v>
      </c>
      <c r="D720" s="129" t="s">
        <v>1995</v>
      </c>
      <c r="E720" s="133">
        <f t="shared" si="21"/>
        <v>2015</v>
      </c>
      <c r="F720" s="129" t="s">
        <v>2204</v>
      </c>
      <c r="G720" s="134" t="s">
        <v>124</v>
      </c>
      <c r="H720" s="130" t="s">
        <v>2009</v>
      </c>
      <c r="I720" s="140" t="s">
        <v>695</v>
      </c>
      <c r="J720" s="138">
        <f>'11'!D876</f>
        <v>0</v>
      </c>
      <c r="K720" s="141">
        <f>'15'!E72</f>
        <v>0</v>
      </c>
      <c r="L720" s="176" t="str">
        <f>'15'!$B$6</f>
        <v>15 DEMONSTRATIVO DE RECOLHIMENTO DAS CONTRIBUIÇÕES PREVIDENCIÁRIAS AO RPPS</v>
      </c>
    </row>
    <row r="721" spans="2:12" ht="15">
      <c r="B721" s="130" t="str">
        <f t="shared" si="22"/>
        <v>P078</v>
      </c>
      <c r="C721" s="133" t="s">
        <v>124</v>
      </c>
      <c r="D721" s="129" t="s">
        <v>1995</v>
      </c>
      <c r="E721" s="133">
        <f t="shared" si="21"/>
        <v>2015</v>
      </c>
      <c r="F721" s="129" t="s">
        <v>2205</v>
      </c>
      <c r="G721" s="134" t="s">
        <v>124</v>
      </c>
      <c r="H721" s="130" t="s">
        <v>2010</v>
      </c>
      <c r="I721" s="140" t="s">
        <v>695</v>
      </c>
      <c r="J721" s="138">
        <f>'11'!D877</f>
        <v>0</v>
      </c>
      <c r="K721" s="141">
        <f>'15'!E73</f>
        <v>0</v>
      </c>
      <c r="L721" s="176" t="str">
        <f>'15'!$B$6</f>
        <v>15 DEMONSTRATIVO DE RECOLHIMENTO DAS CONTRIBUIÇÕES PREVIDENCIÁRIAS AO RPPS</v>
      </c>
    </row>
    <row r="722" spans="2:12" ht="15">
      <c r="B722" s="130" t="str">
        <f t="shared" si="22"/>
        <v>P078</v>
      </c>
      <c r="C722" s="133" t="s">
        <v>124</v>
      </c>
      <c r="D722" s="129" t="s">
        <v>1995</v>
      </c>
      <c r="E722" s="133">
        <f t="shared" si="21"/>
        <v>2015</v>
      </c>
      <c r="F722" s="129" t="s">
        <v>2206</v>
      </c>
      <c r="G722" s="134" t="s">
        <v>124</v>
      </c>
      <c r="H722" s="130" t="s">
        <v>2011</v>
      </c>
      <c r="I722" s="140" t="s">
        <v>695</v>
      </c>
      <c r="J722" s="138">
        <f>'11'!D878</f>
        <v>0</v>
      </c>
      <c r="K722" s="141">
        <f>'15'!E74</f>
        <v>0</v>
      </c>
      <c r="L722" s="176" t="str">
        <f>'15'!$B$6</f>
        <v>15 DEMONSTRATIVO DE RECOLHIMENTO DAS CONTRIBUIÇÕES PREVIDENCIÁRIAS AO RPPS</v>
      </c>
    </row>
    <row r="723" spans="2:12" ht="15">
      <c r="B723" s="130" t="str">
        <f t="shared" si="22"/>
        <v>P078</v>
      </c>
      <c r="C723" s="133" t="s">
        <v>124</v>
      </c>
      <c r="D723" s="129" t="s">
        <v>1995</v>
      </c>
      <c r="E723" s="133">
        <f t="shared" si="21"/>
        <v>2015</v>
      </c>
      <c r="F723" s="129" t="s">
        <v>2207</v>
      </c>
      <c r="G723" s="134" t="s">
        <v>124</v>
      </c>
      <c r="H723" s="130" t="s">
        <v>2012</v>
      </c>
      <c r="I723" s="140" t="s">
        <v>695</v>
      </c>
      <c r="J723" s="138">
        <f>'11'!D879</f>
        <v>0</v>
      </c>
      <c r="K723" s="141">
        <f>'15'!E75</f>
        <v>0</v>
      </c>
      <c r="L723" s="176" t="str">
        <f>'15'!$B$6</f>
        <v>15 DEMONSTRATIVO DE RECOLHIMENTO DAS CONTRIBUIÇÕES PREVIDENCIÁRIAS AO RPPS</v>
      </c>
    </row>
    <row r="724" spans="2:12" ht="15">
      <c r="B724" s="130" t="str">
        <f t="shared" si="22"/>
        <v>P078</v>
      </c>
      <c r="C724" s="133" t="s">
        <v>124</v>
      </c>
      <c r="D724" s="129" t="s">
        <v>1995</v>
      </c>
      <c r="E724" s="133">
        <f t="shared" si="21"/>
        <v>2015</v>
      </c>
      <c r="F724" s="129" t="s">
        <v>2208</v>
      </c>
      <c r="G724" s="134" t="s">
        <v>124</v>
      </c>
      <c r="H724" s="130" t="s">
        <v>2013</v>
      </c>
      <c r="I724" s="140" t="s">
        <v>695</v>
      </c>
      <c r="J724" s="138">
        <f>'11'!D880</f>
        <v>0</v>
      </c>
      <c r="K724" s="141">
        <f>'15'!E76</f>
        <v>0</v>
      </c>
      <c r="L724" s="176" t="str">
        <f>'15'!$B$6</f>
        <v>15 DEMONSTRATIVO DE RECOLHIMENTO DAS CONTRIBUIÇÕES PREVIDENCIÁRIAS AO RPPS</v>
      </c>
    </row>
    <row r="725" spans="2:12" ht="15">
      <c r="B725" s="130" t="str">
        <f t="shared" si="22"/>
        <v>P078</v>
      </c>
      <c r="C725" s="133" t="s">
        <v>124</v>
      </c>
      <c r="D725" s="129" t="s">
        <v>1995</v>
      </c>
      <c r="E725" s="133">
        <f t="shared" si="21"/>
        <v>2015</v>
      </c>
      <c r="F725" s="129" t="s">
        <v>2209</v>
      </c>
      <c r="G725" s="134" t="s">
        <v>124</v>
      </c>
      <c r="H725" s="130" t="s">
        <v>2014</v>
      </c>
      <c r="I725" s="140" t="s">
        <v>695</v>
      </c>
      <c r="J725" s="138">
        <f>'11'!D881</f>
        <v>0</v>
      </c>
      <c r="K725" s="141">
        <f>'15'!E77</f>
        <v>0</v>
      </c>
      <c r="L725" s="176" t="str">
        <f>'15'!$B$6</f>
        <v>15 DEMONSTRATIVO DE RECOLHIMENTO DAS CONTRIBUIÇÕES PREVIDENCIÁRIAS AO RPPS</v>
      </c>
    </row>
    <row r="726" spans="2:12" ht="15">
      <c r="B726" s="130" t="str">
        <f t="shared" si="22"/>
        <v>P078</v>
      </c>
      <c r="C726" s="133" t="s">
        <v>124</v>
      </c>
      <c r="D726" s="129" t="s">
        <v>1995</v>
      </c>
      <c r="E726" s="133">
        <f t="shared" si="21"/>
        <v>2015</v>
      </c>
      <c r="F726" s="129" t="s">
        <v>2210</v>
      </c>
      <c r="G726" s="134" t="s">
        <v>124</v>
      </c>
      <c r="H726" s="130" t="s">
        <v>2015</v>
      </c>
      <c r="I726" s="140" t="s">
        <v>695</v>
      </c>
      <c r="J726" s="138">
        <f>'11'!D882</f>
        <v>0</v>
      </c>
      <c r="K726" s="141">
        <f>'15'!E78</f>
        <v>0</v>
      </c>
      <c r="L726" s="176" t="str">
        <f>'15'!$B$6</f>
        <v>15 DEMONSTRATIVO DE RECOLHIMENTO DAS CONTRIBUIÇÕES PREVIDENCIÁRIAS AO RPPS</v>
      </c>
    </row>
    <row r="727" spans="2:12" ht="15">
      <c r="B727" s="130" t="str">
        <f t="shared" si="22"/>
        <v>P078</v>
      </c>
      <c r="C727" s="133" t="s">
        <v>124</v>
      </c>
      <c r="D727" s="129" t="s">
        <v>1995</v>
      </c>
      <c r="E727" s="133">
        <f t="shared" si="21"/>
        <v>2015</v>
      </c>
      <c r="F727" s="129" t="s">
        <v>2211</v>
      </c>
      <c r="G727" s="134" t="s">
        <v>124</v>
      </c>
      <c r="H727" s="130" t="s">
        <v>2016</v>
      </c>
      <c r="I727" s="140" t="s">
        <v>695</v>
      </c>
      <c r="J727" s="138">
        <f>'11'!D883</f>
        <v>0</v>
      </c>
      <c r="K727" s="141">
        <f>'15'!E79</f>
        <v>0</v>
      </c>
      <c r="L727" s="176" t="str">
        <f>'15'!$B$6</f>
        <v>15 DEMONSTRATIVO DE RECOLHIMENTO DAS CONTRIBUIÇÕES PREVIDENCIÁRIAS AO RPPS</v>
      </c>
    </row>
    <row r="728" spans="2:12" ht="15">
      <c r="B728" s="130" t="str">
        <f t="shared" si="22"/>
        <v>P078</v>
      </c>
      <c r="C728" s="133" t="s">
        <v>124</v>
      </c>
      <c r="D728" s="129" t="s">
        <v>1995</v>
      </c>
      <c r="E728" s="133">
        <f t="shared" si="21"/>
        <v>2015</v>
      </c>
      <c r="F728" s="129" t="s">
        <v>2212</v>
      </c>
      <c r="G728" s="134" t="s">
        <v>124</v>
      </c>
      <c r="H728" s="130" t="s">
        <v>2017</v>
      </c>
      <c r="I728" s="140" t="s">
        <v>695</v>
      </c>
      <c r="J728" s="138">
        <f>'11'!D884</f>
        <v>0</v>
      </c>
      <c r="K728" s="141">
        <f>'15'!E80</f>
        <v>0</v>
      </c>
      <c r="L728" s="176" t="str">
        <f>'15'!$B$6</f>
        <v>15 DEMONSTRATIVO DE RECOLHIMENTO DAS CONTRIBUIÇÕES PREVIDENCIÁRIAS AO RPPS</v>
      </c>
    </row>
    <row r="729" spans="2:12" ht="15">
      <c r="B729" s="130" t="str">
        <f t="shared" si="22"/>
        <v>P078</v>
      </c>
      <c r="C729" s="133" t="s">
        <v>124</v>
      </c>
      <c r="D729" s="129" t="s">
        <v>1995</v>
      </c>
      <c r="E729" s="133">
        <f aca="true" t="shared" si="23" ref="E729:E792">E728</f>
        <v>2015</v>
      </c>
      <c r="F729" s="129" t="s">
        <v>2213</v>
      </c>
      <c r="G729" s="134" t="s">
        <v>124</v>
      </c>
      <c r="H729" s="130" t="s">
        <v>2018</v>
      </c>
      <c r="I729" s="140" t="s">
        <v>695</v>
      </c>
      <c r="J729" s="138">
        <f>'11'!D885</f>
        <v>0</v>
      </c>
      <c r="K729" s="141">
        <f>'15'!E81</f>
        <v>0</v>
      </c>
      <c r="L729" s="176" t="str">
        <f>'15'!$B$6</f>
        <v>15 DEMONSTRATIVO DE RECOLHIMENTO DAS CONTRIBUIÇÕES PREVIDENCIÁRIAS AO RPPS</v>
      </c>
    </row>
    <row r="730" spans="2:12" ht="15">
      <c r="B730" s="130" t="str">
        <f t="shared" si="22"/>
        <v>P078</v>
      </c>
      <c r="C730" s="133" t="s">
        <v>124</v>
      </c>
      <c r="D730" s="129" t="s">
        <v>1995</v>
      </c>
      <c r="E730" s="133">
        <f t="shared" si="23"/>
        <v>2015</v>
      </c>
      <c r="F730" s="129" t="s">
        <v>2214</v>
      </c>
      <c r="G730" s="134" t="s">
        <v>124</v>
      </c>
      <c r="H730" s="130" t="s">
        <v>2019</v>
      </c>
      <c r="I730" s="140" t="s">
        <v>695</v>
      </c>
      <c r="J730" s="138">
        <f>'11'!D886</f>
        <v>0</v>
      </c>
      <c r="K730" s="141">
        <f>'15'!E82</f>
        <v>0</v>
      </c>
      <c r="L730" s="176" t="str">
        <f>'15'!$B$6</f>
        <v>15 DEMONSTRATIVO DE RECOLHIMENTO DAS CONTRIBUIÇÕES PREVIDENCIÁRIAS AO RPPS</v>
      </c>
    </row>
    <row r="731" spans="2:12" ht="15">
      <c r="B731" s="130" t="str">
        <f t="shared" si="22"/>
        <v>P078</v>
      </c>
      <c r="C731" s="133" t="s">
        <v>124</v>
      </c>
      <c r="D731" s="129" t="s">
        <v>1995</v>
      </c>
      <c r="E731" s="133">
        <f t="shared" si="23"/>
        <v>2015</v>
      </c>
      <c r="F731" s="129" t="s">
        <v>2215</v>
      </c>
      <c r="G731" s="134" t="s">
        <v>124</v>
      </c>
      <c r="H731" s="130" t="s">
        <v>2020</v>
      </c>
      <c r="I731" s="140" t="s">
        <v>695</v>
      </c>
      <c r="J731" s="138">
        <f>'11'!D887</f>
        <v>0</v>
      </c>
      <c r="K731" s="141">
        <f>'15'!E83</f>
        <v>0</v>
      </c>
      <c r="L731" s="176" t="str">
        <f>'15'!$B$6</f>
        <v>15 DEMONSTRATIVO DE RECOLHIMENTO DAS CONTRIBUIÇÕES PREVIDENCIÁRIAS AO RPPS</v>
      </c>
    </row>
    <row r="732" spans="2:12" ht="15">
      <c r="B732" s="130" t="str">
        <f t="shared" si="22"/>
        <v>P078</v>
      </c>
      <c r="C732" s="133" t="s">
        <v>124</v>
      </c>
      <c r="D732" s="129" t="s">
        <v>1995</v>
      </c>
      <c r="E732" s="133">
        <f t="shared" si="23"/>
        <v>2015</v>
      </c>
      <c r="F732" s="129" t="s">
        <v>2216</v>
      </c>
      <c r="G732" s="134" t="s">
        <v>124</v>
      </c>
      <c r="H732" s="130" t="s">
        <v>2021</v>
      </c>
      <c r="I732" s="140" t="s">
        <v>695</v>
      </c>
      <c r="J732" s="138">
        <f>'11'!D888</f>
        <v>0</v>
      </c>
      <c r="K732" s="141">
        <f>'15'!E84</f>
        <v>0</v>
      </c>
      <c r="L732" s="176" t="str">
        <f>'15'!$B$6</f>
        <v>15 DEMONSTRATIVO DE RECOLHIMENTO DAS CONTRIBUIÇÕES PREVIDENCIÁRIAS AO RPPS</v>
      </c>
    </row>
    <row r="733" spans="2:12" ht="15">
      <c r="B733" s="130" t="str">
        <f t="shared" si="22"/>
        <v>P078</v>
      </c>
      <c r="C733" s="133" t="s">
        <v>124</v>
      </c>
      <c r="D733" s="129" t="s">
        <v>1995</v>
      </c>
      <c r="E733" s="133">
        <f t="shared" si="23"/>
        <v>2015</v>
      </c>
      <c r="F733" s="129" t="s">
        <v>2217</v>
      </c>
      <c r="G733" s="134" t="s">
        <v>124</v>
      </c>
      <c r="H733" s="130" t="s">
        <v>2022</v>
      </c>
      <c r="I733" s="140" t="s">
        <v>695</v>
      </c>
      <c r="J733" s="138">
        <f>'11'!D889</f>
        <v>0</v>
      </c>
      <c r="K733" s="141">
        <f>'15'!F72</f>
        <v>0</v>
      </c>
      <c r="L733" s="176" t="str">
        <f>'15'!$B$6</f>
        <v>15 DEMONSTRATIVO DE RECOLHIMENTO DAS CONTRIBUIÇÕES PREVIDENCIÁRIAS AO RPPS</v>
      </c>
    </row>
    <row r="734" spans="2:12" ht="15">
      <c r="B734" s="130" t="str">
        <f t="shared" si="22"/>
        <v>P078</v>
      </c>
      <c r="C734" s="133" t="s">
        <v>124</v>
      </c>
      <c r="D734" s="129" t="s">
        <v>1995</v>
      </c>
      <c r="E734" s="133">
        <f t="shared" si="23"/>
        <v>2015</v>
      </c>
      <c r="F734" s="129" t="s">
        <v>2218</v>
      </c>
      <c r="G734" s="134" t="s">
        <v>124</v>
      </c>
      <c r="H734" s="130" t="s">
        <v>2023</v>
      </c>
      <c r="I734" s="140" t="s">
        <v>695</v>
      </c>
      <c r="J734" s="138">
        <f>'11'!D890</f>
        <v>0</v>
      </c>
      <c r="K734" s="141">
        <f>'15'!F73</f>
        <v>0</v>
      </c>
      <c r="L734" s="176" t="str">
        <f>'15'!$B$6</f>
        <v>15 DEMONSTRATIVO DE RECOLHIMENTO DAS CONTRIBUIÇÕES PREVIDENCIÁRIAS AO RPPS</v>
      </c>
    </row>
    <row r="735" spans="2:12" ht="15">
      <c r="B735" s="130" t="str">
        <f t="shared" si="22"/>
        <v>P078</v>
      </c>
      <c r="C735" s="133" t="s">
        <v>124</v>
      </c>
      <c r="D735" s="129" t="s">
        <v>1995</v>
      </c>
      <c r="E735" s="133">
        <f t="shared" si="23"/>
        <v>2015</v>
      </c>
      <c r="F735" s="129" t="s">
        <v>2219</v>
      </c>
      <c r="G735" s="134" t="s">
        <v>124</v>
      </c>
      <c r="H735" s="130" t="s">
        <v>2024</v>
      </c>
      <c r="I735" s="140" t="s">
        <v>695</v>
      </c>
      <c r="J735" s="138">
        <f>'11'!D891</f>
        <v>0</v>
      </c>
      <c r="K735" s="141">
        <f>'15'!F74</f>
        <v>0</v>
      </c>
      <c r="L735" s="176" t="str">
        <f>'15'!$B$6</f>
        <v>15 DEMONSTRATIVO DE RECOLHIMENTO DAS CONTRIBUIÇÕES PREVIDENCIÁRIAS AO RPPS</v>
      </c>
    </row>
    <row r="736" spans="2:12" ht="15">
      <c r="B736" s="130" t="str">
        <f aca="true" t="shared" si="24" ref="B736:B799">B735</f>
        <v>P078</v>
      </c>
      <c r="C736" s="133" t="s">
        <v>124</v>
      </c>
      <c r="D736" s="129" t="s">
        <v>1995</v>
      </c>
      <c r="E736" s="133">
        <f t="shared" si="23"/>
        <v>2015</v>
      </c>
      <c r="F736" s="129" t="s">
        <v>2220</v>
      </c>
      <c r="G736" s="134" t="s">
        <v>124</v>
      </c>
      <c r="H736" s="130" t="s">
        <v>2025</v>
      </c>
      <c r="I736" s="140" t="s">
        <v>695</v>
      </c>
      <c r="J736" s="138">
        <f>'11'!D892</f>
        <v>0</v>
      </c>
      <c r="K736" s="141">
        <f>'15'!F75</f>
        <v>0</v>
      </c>
      <c r="L736" s="176" t="str">
        <f>'15'!$B$6</f>
        <v>15 DEMONSTRATIVO DE RECOLHIMENTO DAS CONTRIBUIÇÕES PREVIDENCIÁRIAS AO RPPS</v>
      </c>
    </row>
    <row r="737" spans="2:12" ht="15">
      <c r="B737" s="130" t="str">
        <f t="shared" si="24"/>
        <v>P078</v>
      </c>
      <c r="C737" s="133" t="s">
        <v>124</v>
      </c>
      <c r="D737" s="129" t="s">
        <v>1995</v>
      </c>
      <c r="E737" s="133">
        <f t="shared" si="23"/>
        <v>2015</v>
      </c>
      <c r="F737" s="129" t="s">
        <v>2221</v>
      </c>
      <c r="G737" s="134" t="s">
        <v>124</v>
      </c>
      <c r="H737" s="130" t="s">
        <v>2026</v>
      </c>
      <c r="I737" s="140" t="s">
        <v>695</v>
      </c>
      <c r="J737" s="138">
        <f>'11'!D893</f>
        <v>0</v>
      </c>
      <c r="K737" s="141">
        <f>'15'!F76</f>
        <v>0</v>
      </c>
      <c r="L737" s="176" t="str">
        <f>'15'!$B$6</f>
        <v>15 DEMONSTRATIVO DE RECOLHIMENTO DAS CONTRIBUIÇÕES PREVIDENCIÁRIAS AO RPPS</v>
      </c>
    </row>
    <row r="738" spans="2:12" ht="15">
      <c r="B738" s="130" t="str">
        <f t="shared" si="24"/>
        <v>P078</v>
      </c>
      <c r="C738" s="133" t="s">
        <v>124</v>
      </c>
      <c r="D738" s="129" t="s">
        <v>1995</v>
      </c>
      <c r="E738" s="133">
        <f t="shared" si="23"/>
        <v>2015</v>
      </c>
      <c r="F738" s="129" t="s">
        <v>2222</v>
      </c>
      <c r="G738" s="134" t="s">
        <v>124</v>
      </c>
      <c r="H738" s="130" t="s">
        <v>2027</v>
      </c>
      <c r="I738" s="140" t="s">
        <v>695</v>
      </c>
      <c r="J738" s="138">
        <f>'11'!D894</f>
        <v>0</v>
      </c>
      <c r="K738" s="141">
        <f>'15'!F77</f>
        <v>0</v>
      </c>
      <c r="L738" s="176" t="str">
        <f>'15'!$B$6</f>
        <v>15 DEMONSTRATIVO DE RECOLHIMENTO DAS CONTRIBUIÇÕES PREVIDENCIÁRIAS AO RPPS</v>
      </c>
    </row>
    <row r="739" spans="2:12" ht="15">
      <c r="B739" s="130" t="str">
        <f t="shared" si="24"/>
        <v>P078</v>
      </c>
      <c r="C739" s="133" t="s">
        <v>124</v>
      </c>
      <c r="D739" s="129" t="s">
        <v>1995</v>
      </c>
      <c r="E739" s="133">
        <f t="shared" si="23"/>
        <v>2015</v>
      </c>
      <c r="F739" s="129" t="s">
        <v>2223</v>
      </c>
      <c r="G739" s="134" t="s">
        <v>124</v>
      </c>
      <c r="H739" s="130" t="s">
        <v>2028</v>
      </c>
      <c r="I739" s="140" t="s">
        <v>695</v>
      </c>
      <c r="J739" s="138">
        <f>'11'!D895</f>
        <v>0</v>
      </c>
      <c r="K739" s="141">
        <f>'15'!F78</f>
        <v>0</v>
      </c>
      <c r="L739" s="176" t="str">
        <f>'15'!$B$6</f>
        <v>15 DEMONSTRATIVO DE RECOLHIMENTO DAS CONTRIBUIÇÕES PREVIDENCIÁRIAS AO RPPS</v>
      </c>
    </row>
    <row r="740" spans="2:12" ht="15">
      <c r="B740" s="130" t="str">
        <f t="shared" si="24"/>
        <v>P078</v>
      </c>
      <c r="C740" s="133" t="s">
        <v>124</v>
      </c>
      <c r="D740" s="129" t="s">
        <v>1995</v>
      </c>
      <c r="E740" s="133">
        <f t="shared" si="23"/>
        <v>2015</v>
      </c>
      <c r="F740" s="129" t="s">
        <v>2224</v>
      </c>
      <c r="G740" s="134" t="s">
        <v>124</v>
      </c>
      <c r="H740" s="130" t="s">
        <v>2029</v>
      </c>
      <c r="I740" s="140" t="s">
        <v>695</v>
      </c>
      <c r="J740" s="138">
        <f>'11'!D896</f>
        <v>0</v>
      </c>
      <c r="K740" s="141">
        <f>'15'!F79</f>
        <v>0</v>
      </c>
      <c r="L740" s="176" t="str">
        <f>'15'!$B$6</f>
        <v>15 DEMONSTRATIVO DE RECOLHIMENTO DAS CONTRIBUIÇÕES PREVIDENCIÁRIAS AO RPPS</v>
      </c>
    </row>
    <row r="741" spans="2:12" ht="15">
      <c r="B741" s="130" t="str">
        <f t="shared" si="24"/>
        <v>P078</v>
      </c>
      <c r="C741" s="133" t="s">
        <v>124</v>
      </c>
      <c r="D741" s="129" t="s">
        <v>1995</v>
      </c>
      <c r="E741" s="133">
        <f t="shared" si="23"/>
        <v>2015</v>
      </c>
      <c r="F741" s="129" t="s">
        <v>2225</v>
      </c>
      <c r="G741" s="134" t="s">
        <v>124</v>
      </c>
      <c r="H741" s="130" t="s">
        <v>2030</v>
      </c>
      <c r="I741" s="140" t="s">
        <v>695</v>
      </c>
      <c r="J741" s="138">
        <f>'11'!D897</f>
        <v>0</v>
      </c>
      <c r="K741" s="141">
        <f>'15'!F80</f>
        <v>0</v>
      </c>
      <c r="L741" s="176" t="str">
        <f>'15'!$B$6</f>
        <v>15 DEMONSTRATIVO DE RECOLHIMENTO DAS CONTRIBUIÇÕES PREVIDENCIÁRIAS AO RPPS</v>
      </c>
    </row>
    <row r="742" spans="2:12" ht="15">
      <c r="B742" s="130" t="str">
        <f t="shared" si="24"/>
        <v>P078</v>
      </c>
      <c r="C742" s="133" t="s">
        <v>124</v>
      </c>
      <c r="D742" s="129" t="s">
        <v>1995</v>
      </c>
      <c r="E742" s="133">
        <f t="shared" si="23"/>
        <v>2015</v>
      </c>
      <c r="F742" s="129" t="s">
        <v>2226</v>
      </c>
      <c r="G742" s="134" t="s">
        <v>124</v>
      </c>
      <c r="H742" s="130" t="s">
        <v>2031</v>
      </c>
      <c r="I742" s="140" t="s">
        <v>695</v>
      </c>
      <c r="J742" s="138">
        <f>'11'!D898</f>
        <v>0</v>
      </c>
      <c r="K742" s="141">
        <f>'15'!F81</f>
        <v>0</v>
      </c>
      <c r="L742" s="176" t="str">
        <f>'15'!$B$6</f>
        <v>15 DEMONSTRATIVO DE RECOLHIMENTO DAS CONTRIBUIÇÕES PREVIDENCIÁRIAS AO RPPS</v>
      </c>
    </row>
    <row r="743" spans="2:12" ht="15">
      <c r="B743" s="130" t="str">
        <f t="shared" si="24"/>
        <v>P078</v>
      </c>
      <c r="C743" s="133" t="s">
        <v>124</v>
      </c>
      <c r="D743" s="129" t="s">
        <v>1995</v>
      </c>
      <c r="E743" s="133">
        <f t="shared" si="23"/>
        <v>2015</v>
      </c>
      <c r="F743" s="129" t="s">
        <v>2227</v>
      </c>
      <c r="G743" s="134" t="s">
        <v>124</v>
      </c>
      <c r="H743" s="130" t="s">
        <v>2032</v>
      </c>
      <c r="I743" s="140" t="s">
        <v>695</v>
      </c>
      <c r="J743" s="138">
        <f>'11'!D899</f>
        <v>0</v>
      </c>
      <c r="K743" s="141">
        <f>'15'!F82</f>
        <v>0</v>
      </c>
      <c r="L743" s="176" t="str">
        <f>'15'!$B$6</f>
        <v>15 DEMONSTRATIVO DE RECOLHIMENTO DAS CONTRIBUIÇÕES PREVIDENCIÁRIAS AO RPPS</v>
      </c>
    </row>
    <row r="744" spans="2:12" ht="15">
      <c r="B744" s="130" t="str">
        <f t="shared" si="24"/>
        <v>P078</v>
      </c>
      <c r="C744" s="133" t="s">
        <v>124</v>
      </c>
      <c r="D744" s="129" t="s">
        <v>1995</v>
      </c>
      <c r="E744" s="133">
        <f t="shared" si="23"/>
        <v>2015</v>
      </c>
      <c r="F744" s="129" t="s">
        <v>2228</v>
      </c>
      <c r="G744" s="134" t="s">
        <v>124</v>
      </c>
      <c r="H744" s="130" t="s">
        <v>2033</v>
      </c>
      <c r="I744" s="140" t="s">
        <v>695</v>
      </c>
      <c r="J744" s="138">
        <f>'11'!D900</f>
        <v>0</v>
      </c>
      <c r="K744" s="141">
        <f>'15'!F83</f>
        <v>0</v>
      </c>
      <c r="L744" s="176" t="str">
        <f>'15'!$B$6</f>
        <v>15 DEMONSTRATIVO DE RECOLHIMENTO DAS CONTRIBUIÇÕES PREVIDENCIÁRIAS AO RPPS</v>
      </c>
    </row>
    <row r="745" spans="2:12" ht="15">
      <c r="B745" s="130" t="str">
        <f t="shared" si="24"/>
        <v>P078</v>
      </c>
      <c r="C745" s="133" t="s">
        <v>124</v>
      </c>
      <c r="D745" s="129" t="s">
        <v>1995</v>
      </c>
      <c r="E745" s="133">
        <f t="shared" si="23"/>
        <v>2015</v>
      </c>
      <c r="F745" s="129" t="s">
        <v>2229</v>
      </c>
      <c r="G745" s="134" t="s">
        <v>124</v>
      </c>
      <c r="H745" s="130" t="s">
        <v>2034</v>
      </c>
      <c r="I745" s="140" t="s">
        <v>695</v>
      </c>
      <c r="J745" s="138">
        <f>'11'!D901</f>
        <v>0</v>
      </c>
      <c r="K745" s="141">
        <f>'15'!F84</f>
        <v>0</v>
      </c>
      <c r="L745" s="176" t="str">
        <f>'15'!$B$6</f>
        <v>15 DEMONSTRATIVO DE RECOLHIMENTO DAS CONTRIBUIÇÕES PREVIDENCIÁRIAS AO RPPS</v>
      </c>
    </row>
    <row r="746" spans="2:12" ht="15">
      <c r="B746" s="130" t="str">
        <f t="shared" si="24"/>
        <v>P078</v>
      </c>
      <c r="C746" s="133" t="s">
        <v>124</v>
      </c>
      <c r="D746" s="129" t="s">
        <v>1995</v>
      </c>
      <c r="E746" s="133">
        <f t="shared" si="23"/>
        <v>2015</v>
      </c>
      <c r="F746" s="129" t="s">
        <v>2230</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P078</v>
      </c>
      <c r="C747" s="133" t="s">
        <v>124</v>
      </c>
      <c r="D747" s="129" t="s">
        <v>1995</v>
      </c>
      <c r="E747" s="133">
        <f t="shared" si="23"/>
        <v>2015</v>
      </c>
      <c r="F747" s="129" t="s">
        <v>2231</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P078</v>
      </c>
      <c r="C748" s="133" t="s">
        <v>124</v>
      </c>
      <c r="D748" s="129" t="s">
        <v>1995</v>
      </c>
      <c r="E748" s="133">
        <f t="shared" si="23"/>
        <v>2015</v>
      </c>
      <c r="F748" s="129" t="s">
        <v>2232</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P078</v>
      </c>
      <c r="C749" s="133" t="s">
        <v>124</v>
      </c>
      <c r="D749" s="129" t="s">
        <v>1995</v>
      </c>
      <c r="E749" s="133">
        <f t="shared" si="23"/>
        <v>2015</v>
      </c>
      <c r="F749" s="129" t="s">
        <v>2233</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P078</v>
      </c>
      <c r="C750" s="133" t="s">
        <v>124</v>
      </c>
      <c r="D750" s="129" t="s">
        <v>1995</v>
      </c>
      <c r="E750" s="133">
        <f t="shared" si="23"/>
        <v>2015</v>
      </c>
      <c r="F750" s="129" t="s">
        <v>2234</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P078</v>
      </c>
      <c r="C751" s="133" t="s">
        <v>124</v>
      </c>
      <c r="D751" s="129" t="s">
        <v>1995</v>
      </c>
      <c r="E751" s="133">
        <f t="shared" si="23"/>
        <v>2015</v>
      </c>
      <c r="F751" s="129" t="s">
        <v>2235</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P078</v>
      </c>
      <c r="C752" s="133" t="s">
        <v>124</v>
      </c>
      <c r="D752" s="129" t="s">
        <v>1995</v>
      </c>
      <c r="E752" s="133">
        <f t="shared" si="23"/>
        <v>2015</v>
      </c>
      <c r="F752" s="129" t="s">
        <v>2236</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P078</v>
      </c>
      <c r="C753" s="133" t="s">
        <v>124</v>
      </c>
      <c r="D753" s="129" t="s">
        <v>1995</v>
      </c>
      <c r="E753" s="133">
        <f t="shared" si="23"/>
        <v>2015</v>
      </c>
      <c r="F753" s="129" t="s">
        <v>2237</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P078</v>
      </c>
      <c r="C754" s="133" t="s">
        <v>124</v>
      </c>
      <c r="D754" s="129" t="s">
        <v>1995</v>
      </c>
      <c r="E754" s="133">
        <f t="shared" si="23"/>
        <v>2015</v>
      </c>
      <c r="F754" s="129" t="s">
        <v>2238</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P078</v>
      </c>
      <c r="C755" s="133" t="s">
        <v>124</v>
      </c>
      <c r="D755" s="129" t="s">
        <v>1995</v>
      </c>
      <c r="E755" s="133">
        <f t="shared" si="23"/>
        <v>2015</v>
      </c>
      <c r="F755" s="129" t="s">
        <v>2239</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P078</v>
      </c>
      <c r="C756" s="133" t="s">
        <v>124</v>
      </c>
      <c r="D756" s="129" t="s">
        <v>1995</v>
      </c>
      <c r="E756" s="133">
        <f t="shared" si="23"/>
        <v>2015</v>
      </c>
      <c r="F756" s="129" t="s">
        <v>2240</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P078</v>
      </c>
      <c r="C757" s="133" t="s">
        <v>124</v>
      </c>
      <c r="D757" s="129" t="s">
        <v>1995</v>
      </c>
      <c r="E757" s="133">
        <f t="shared" si="23"/>
        <v>2015</v>
      </c>
      <c r="F757" s="129" t="s">
        <v>2241</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P078</v>
      </c>
      <c r="C758" s="133" t="s">
        <v>124</v>
      </c>
      <c r="D758" s="129" t="s">
        <v>1995</v>
      </c>
      <c r="E758" s="133">
        <f t="shared" si="23"/>
        <v>2015</v>
      </c>
      <c r="F758" s="129" t="s">
        <v>2242</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P078</v>
      </c>
      <c r="C759" s="133" t="s">
        <v>124</v>
      </c>
      <c r="D759" s="129" t="s">
        <v>2243</v>
      </c>
      <c r="E759" s="133">
        <f t="shared" si="23"/>
        <v>2015</v>
      </c>
      <c r="F759" s="129" t="s">
        <v>2251</v>
      </c>
      <c r="G759" s="134" t="s">
        <v>124</v>
      </c>
      <c r="H759" s="130" t="s">
        <v>2250</v>
      </c>
      <c r="I759" s="140" t="s">
        <v>655</v>
      </c>
      <c r="J759" s="208" t="s">
        <v>2244</v>
      </c>
      <c r="K759" s="141" t="str">
        <f>"Lei Municipal n° "&amp;TEXT('15'!F10,"#.##0")&amp;", de "&amp;'15'!G10</f>
        <v>Lei Municipal n° n° da lei municipal, de data da publicação</v>
      </c>
      <c r="L759" s="176" t="str">
        <f>'15'!$B$6</f>
        <v>15 DEMONSTRATIVO DE RECOLHIMENTO DAS CONTRIBUIÇÕES PREVIDENCIÁRIAS AO RPPS</v>
      </c>
    </row>
    <row r="760" spans="2:12" ht="15">
      <c r="B760" s="130" t="str">
        <f t="shared" si="24"/>
        <v>P078</v>
      </c>
      <c r="C760" s="133" t="s">
        <v>124</v>
      </c>
      <c r="D760" s="129" t="s">
        <v>2243</v>
      </c>
      <c r="E760" s="133">
        <f t="shared" si="23"/>
        <v>2015</v>
      </c>
      <c r="F760" s="129" t="s">
        <v>2252</v>
      </c>
      <c r="G760" s="134" t="s">
        <v>124</v>
      </c>
      <c r="H760" s="130" t="s">
        <v>2245</v>
      </c>
      <c r="I760" s="140" t="s">
        <v>655</v>
      </c>
      <c r="J760" s="208" t="s">
        <v>2244</v>
      </c>
      <c r="K760" s="141">
        <f>'15'!F11</f>
        <v>0</v>
      </c>
      <c r="L760" s="176" t="str">
        <f>'15'!$B$6</f>
        <v>15 DEMONSTRATIVO DE RECOLHIMENTO DAS CONTRIBUIÇÕES PREVIDENCIÁRIAS AO RPPS</v>
      </c>
    </row>
    <row r="761" spans="2:12" ht="15">
      <c r="B761" s="130" t="str">
        <f t="shared" si="24"/>
        <v>P078</v>
      </c>
      <c r="C761" s="133" t="s">
        <v>124</v>
      </c>
      <c r="D761" s="129" t="s">
        <v>2243</v>
      </c>
      <c r="E761" s="133">
        <f t="shared" si="23"/>
        <v>2015</v>
      </c>
      <c r="F761" s="129" t="s">
        <v>2253</v>
      </c>
      <c r="G761" s="134" t="s">
        <v>124</v>
      </c>
      <c r="H761" s="130" t="s">
        <v>2246</v>
      </c>
      <c r="I761" s="140" t="s">
        <v>655</v>
      </c>
      <c r="J761" s="208" t="s">
        <v>2244</v>
      </c>
      <c r="K761" s="141">
        <f>'15'!F12</f>
        <v>0</v>
      </c>
      <c r="L761" s="176" t="str">
        <f>'15'!$B$6</f>
        <v>15 DEMONSTRATIVO DE RECOLHIMENTO DAS CONTRIBUIÇÕES PREVIDENCIÁRIAS AO RPPS</v>
      </c>
    </row>
    <row r="762" spans="2:12" ht="15">
      <c r="B762" s="130" t="str">
        <f t="shared" si="24"/>
        <v>P078</v>
      </c>
      <c r="C762" s="133" t="s">
        <v>124</v>
      </c>
      <c r="D762" s="129" t="s">
        <v>2243</v>
      </c>
      <c r="E762" s="133">
        <f t="shared" si="23"/>
        <v>2015</v>
      </c>
      <c r="F762" s="129" t="s">
        <v>2254</v>
      </c>
      <c r="G762" s="134" t="s">
        <v>124</v>
      </c>
      <c r="H762" s="130" t="s">
        <v>2247</v>
      </c>
      <c r="I762" s="140" t="s">
        <v>655</v>
      </c>
      <c r="J762" s="208" t="s">
        <v>2244</v>
      </c>
      <c r="K762" s="141">
        <f>'15'!F13</f>
        <v>0</v>
      </c>
      <c r="L762" s="176" t="str">
        <f>'15'!$B$6</f>
        <v>15 DEMONSTRATIVO DE RECOLHIMENTO DAS CONTRIBUIÇÕES PREVIDENCIÁRIAS AO RPPS</v>
      </c>
    </row>
    <row r="763" spans="2:12" ht="15">
      <c r="B763" s="130" t="str">
        <f t="shared" si="24"/>
        <v>P078</v>
      </c>
      <c r="C763" s="133" t="s">
        <v>124</v>
      </c>
      <c r="D763" s="129" t="s">
        <v>2243</v>
      </c>
      <c r="E763" s="133">
        <f t="shared" si="23"/>
        <v>2015</v>
      </c>
      <c r="F763" s="129" t="s">
        <v>2255</v>
      </c>
      <c r="G763" s="134" t="s">
        <v>124</v>
      </c>
      <c r="H763" s="130" t="s">
        <v>2248</v>
      </c>
      <c r="I763" s="140" t="s">
        <v>655</v>
      </c>
      <c r="J763" s="208" t="s">
        <v>2244</v>
      </c>
      <c r="K763" s="141">
        <f>'15'!F14</f>
        <v>0</v>
      </c>
      <c r="L763" s="176" t="str">
        <f>'15'!$B$6</f>
        <v>15 DEMONSTRATIVO DE RECOLHIMENTO DAS CONTRIBUIÇÕES PREVIDENCIÁRIAS AO RPPS</v>
      </c>
    </row>
    <row r="764" spans="2:12" ht="15">
      <c r="B764" s="130" t="str">
        <f t="shared" si="24"/>
        <v>P078</v>
      </c>
      <c r="C764" s="133" t="s">
        <v>124</v>
      </c>
      <c r="D764" s="129" t="s">
        <v>2243</v>
      </c>
      <c r="E764" s="133">
        <f t="shared" si="23"/>
        <v>2015</v>
      </c>
      <c r="F764" s="129" t="s">
        <v>2256</v>
      </c>
      <c r="G764" s="134" t="s">
        <v>124</v>
      </c>
      <c r="H764" s="130" t="s">
        <v>2249</v>
      </c>
      <c r="I764" s="140" t="s">
        <v>655</v>
      </c>
      <c r="J764" s="208" t="s">
        <v>2244</v>
      </c>
      <c r="K764" s="209">
        <f>'15'!F15</f>
        <v>0</v>
      </c>
      <c r="L764" s="176" t="str">
        <f>'15'!$B$6</f>
        <v>15 DEMONSTRATIVO DE RECOLHIMENTO DAS CONTRIBUIÇÕES PREVIDENCIÁRIAS AO RPPS</v>
      </c>
    </row>
    <row r="765" spans="2:12" ht="15">
      <c r="B765" s="130" t="str">
        <f t="shared" si="24"/>
        <v>P078</v>
      </c>
      <c r="C765" s="133" t="s">
        <v>124</v>
      </c>
      <c r="D765" s="129" t="s">
        <v>2257</v>
      </c>
      <c r="E765" s="133">
        <f t="shared" si="23"/>
        <v>2015</v>
      </c>
      <c r="F765" s="129" t="s">
        <v>2259</v>
      </c>
      <c r="G765" s="134" t="s">
        <v>124</v>
      </c>
      <c r="H765" s="130" t="s">
        <v>1996</v>
      </c>
      <c r="I765" s="140" t="s">
        <v>695</v>
      </c>
      <c r="J765" s="138">
        <f>'11'!D921</f>
        <v>0</v>
      </c>
      <c r="K765" s="141">
        <f>'16'!C15</f>
        <v>0</v>
      </c>
      <c r="L765" s="176" t="str">
        <f>'16'!$B$6</f>
        <v>16 DEMONSTRATIVO DE RECOLHIMENTO DAS CONTRIBUIÇÕES PREVIDENCIÁRIAS AO RGPS</v>
      </c>
    </row>
    <row r="766" spans="2:12" ht="15">
      <c r="B766" s="130" t="str">
        <f t="shared" si="24"/>
        <v>P078</v>
      </c>
      <c r="C766" s="133" t="s">
        <v>124</v>
      </c>
      <c r="D766" s="129" t="s">
        <v>2257</v>
      </c>
      <c r="E766" s="133">
        <f t="shared" si="23"/>
        <v>2015</v>
      </c>
      <c r="F766" s="129" t="s">
        <v>2260</v>
      </c>
      <c r="G766" s="134" t="s">
        <v>124</v>
      </c>
      <c r="H766" s="130" t="s">
        <v>1997</v>
      </c>
      <c r="I766" s="140" t="s">
        <v>695</v>
      </c>
      <c r="J766" s="138">
        <f>'11'!D922</f>
        <v>0</v>
      </c>
      <c r="K766" s="141">
        <f>'16'!C16</f>
        <v>0</v>
      </c>
      <c r="L766" s="176" t="str">
        <f>'16'!$B$6</f>
        <v>16 DEMONSTRATIVO DE RECOLHIMENTO DAS CONTRIBUIÇÕES PREVIDENCIÁRIAS AO RGPS</v>
      </c>
    </row>
    <row r="767" spans="2:12" ht="15">
      <c r="B767" s="130" t="str">
        <f t="shared" si="24"/>
        <v>P078</v>
      </c>
      <c r="C767" s="133" t="s">
        <v>124</v>
      </c>
      <c r="D767" s="129" t="s">
        <v>2257</v>
      </c>
      <c r="E767" s="133">
        <f t="shared" si="23"/>
        <v>2015</v>
      </c>
      <c r="F767" s="129" t="s">
        <v>2261</v>
      </c>
      <c r="G767" s="134" t="s">
        <v>124</v>
      </c>
      <c r="H767" s="130" t="s">
        <v>1998</v>
      </c>
      <c r="I767" s="140" t="s">
        <v>695</v>
      </c>
      <c r="J767" s="138">
        <f>'11'!D923</f>
        <v>0</v>
      </c>
      <c r="K767" s="141">
        <f>'16'!C17</f>
        <v>0</v>
      </c>
      <c r="L767" s="176" t="str">
        <f>'16'!$B$6</f>
        <v>16 DEMONSTRATIVO DE RECOLHIMENTO DAS CONTRIBUIÇÕES PREVIDENCIÁRIAS AO RGPS</v>
      </c>
    </row>
    <row r="768" spans="2:12" ht="15">
      <c r="B768" s="130" t="str">
        <f t="shared" si="24"/>
        <v>P078</v>
      </c>
      <c r="C768" s="133" t="s">
        <v>124</v>
      </c>
      <c r="D768" s="129" t="s">
        <v>2257</v>
      </c>
      <c r="E768" s="133">
        <f t="shared" si="23"/>
        <v>2015</v>
      </c>
      <c r="F768" s="129" t="s">
        <v>2262</v>
      </c>
      <c r="G768" s="134" t="s">
        <v>124</v>
      </c>
      <c r="H768" s="130" t="s">
        <v>1999</v>
      </c>
      <c r="I768" s="140" t="s">
        <v>695</v>
      </c>
      <c r="J768" s="138">
        <f>'11'!D924</f>
        <v>0</v>
      </c>
      <c r="K768" s="141">
        <f>'16'!C18</f>
        <v>0</v>
      </c>
      <c r="L768" s="176" t="str">
        <f>'16'!$B$6</f>
        <v>16 DEMONSTRATIVO DE RECOLHIMENTO DAS CONTRIBUIÇÕES PREVIDENCIÁRIAS AO RGPS</v>
      </c>
    </row>
    <row r="769" spans="2:12" ht="15">
      <c r="B769" s="130" t="str">
        <f t="shared" si="24"/>
        <v>P078</v>
      </c>
      <c r="C769" s="133" t="s">
        <v>124</v>
      </c>
      <c r="D769" s="129" t="s">
        <v>2257</v>
      </c>
      <c r="E769" s="133">
        <f t="shared" si="23"/>
        <v>2015</v>
      </c>
      <c r="F769" s="129" t="s">
        <v>2263</v>
      </c>
      <c r="G769" s="134" t="s">
        <v>124</v>
      </c>
      <c r="H769" s="130" t="s">
        <v>2000</v>
      </c>
      <c r="I769" s="140" t="s">
        <v>695</v>
      </c>
      <c r="J769" s="138">
        <f>'11'!D925</f>
        <v>0</v>
      </c>
      <c r="K769" s="141">
        <f>'16'!C19</f>
        <v>0</v>
      </c>
      <c r="L769" s="176" t="str">
        <f>'16'!$B$6</f>
        <v>16 DEMONSTRATIVO DE RECOLHIMENTO DAS CONTRIBUIÇÕES PREVIDENCIÁRIAS AO RGPS</v>
      </c>
    </row>
    <row r="770" spans="2:12" ht="15">
      <c r="B770" s="130" t="str">
        <f t="shared" si="24"/>
        <v>P078</v>
      </c>
      <c r="C770" s="133" t="s">
        <v>124</v>
      </c>
      <c r="D770" s="129" t="s">
        <v>2257</v>
      </c>
      <c r="E770" s="133">
        <f t="shared" si="23"/>
        <v>2015</v>
      </c>
      <c r="F770" s="129" t="s">
        <v>2264</v>
      </c>
      <c r="G770" s="134" t="s">
        <v>124</v>
      </c>
      <c r="H770" s="130" t="s">
        <v>2001</v>
      </c>
      <c r="I770" s="140" t="s">
        <v>695</v>
      </c>
      <c r="J770" s="138">
        <f>'11'!D926</f>
        <v>0</v>
      </c>
      <c r="K770" s="141">
        <f>'16'!C20</f>
        <v>0</v>
      </c>
      <c r="L770" s="176" t="str">
        <f>'16'!$B$6</f>
        <v>16 DEMONSTRATIVO DE RECOLHIMENTO DAS CONTRIBUIÇÕES PREVIDENCIÁRIAS AO RGPS</v>
      </c>
    </row>
    <row r="771" spans="2:12" ht="15">
      <c r="B771" s="130" t="str">
        <f t="shared" si="24"/>
        <v>P078</v>
      </c>
      <c r="C771" s="133" t="s">
        <v>124</v>
      </c>
      <c r="D771" s="129" t="s">
        <v>2257</v>
      </c>
      <c r="E771" s="133">
        <f t="shared" si="23"/>
        <v>2015</v>
      </c>
      <c r="F771" s="129" t="s">
        <v>2265</v>
      </c>
      <c r="G771" s="134" t="s">
        <v>124</v>
      </c>
      <c r="H771" s="130" t="s">
        <v>2002</v>
      </c>
      <c r="I771" s="140" t="s">
        <v>695</v>
      </c>
      <c r="J771" s="138">
        <f>'11'!D927</f>
        <v>0</v>
      </c>
      <c r="K771" s="141">
        <f>'16'!C21</f>
        <v>0</v>
      </c>
      <c r="L771" s="176" t="str">
        <f>'16'!$B$6</f>
        <v>16 DEMONSTRATIVO DE RECOLHIMENTO DAS CONTRIBUIÇÕES PREVIDENCIÁRIAS AO RGPS</v>
      </c>
    </row>
    <row r="772" spans="2:12" ht="15">
      <c r="B772" s="130" t="str">
        <f t="shared" si="24"/>
        <v>P078</v>
      </c>
      <c r="C772" s="133" t="s">
        <v>124</v>
      </c>
      <c r="D772" s="129" t="s">
        <v>2257</v>
      </c>
      <c r="E772" s="133">
        <f t="shared" si="23"/>
        <v>2015</v>
      </c>
      <c r="F772" s="129" t="s">
        <v>2266</v>
      </c>
      <c r="G772" s="134" t="s">
        <v>124</v>
      </c>
      <c r="H772" s="130" t="s">
        <v>2003</v>
      </c>
      <c r="I772" s="140" t="s">
        <v>695</v>
      </c>
      <c r="J772" s="138">
        <f>'11'!D928</f>
        <v>0</v>
      </c>
      <c r="K772" s="141">
        <f>'16'!C22</f>
        <v>0</v>
      </c>
      <c r="L772" s="176" t="str">
        <f>'16'!$B$6</f>
        <v>16 DEMONSTRATIVO DE RECOLHIMENTO DAS CONTRIBUIÇÕES PREVIDENCIÁRIAS AO RGPS</v>
      </c>
    </row>
    <row r="773" spans="2:12" ht="15">
      <c r="B773" s="130" t="str">
        <f t="shared" si="24"/>
        <v>P078</v>
      </c>
      <c r="C773" s="133" t="s">
        <v>124</v>
      </c>
      <c r="D773" s="129" t="s">
        <v>2257</v>
      </c>
      <c r="E773" s="133">
        <f t="shared" si="23"/>
        <v>2015</v>
      </c>
      <c r="F773" s="129" t="s">
        <v>2267</v>
      </c>
      <c r="G773" s="134" t="s">
        <v>124</v>
      </c>
      <c r="H773" s="130" t="s">
        <v>2004</v>
      </c>
      <c r="I773" s="140" t="s">
        <v>695</v>
      </c>
      <c r="J773" s="138">
        <f>'11'!D929</f>
        <v>0</v>
      </c>
      <c r="K773" s="141">
        <f>'16'!C23</f>
        <v>0</v>
      </c>
      <c r="L773" s="176" t="str">
        <f>'16'!$B$6</f>
        <v>16 DEMONSTRATIVO DE RECOLHIMENTO DAS CONTRIBUIÇÕES PREVIDENCIÁRIAS AO RGPS</v>
      </c>
    </row>
    <row r="774" spans="2:12" ht="15">
      <c r="B774" s="130" t="str">
        <f t="shared" si="24"/>
        <v>P078</v>
      </c>
      <c r="C774" s="133" t="s">
        <v>124</v>
      </c>
      <c r="D774" s="129" t="s">
        <v>2257</v>
      </c>
      <c r="E774" s="133">
        <f t="shared" si="23"/>
        <v>2015</v>
      </c>
      <c r="F774" s="129" t="s">
        <v>2268</v>
      </c>
      <c r="G774" s="134" t="s">
        <v>124</v>
      </c>
      <c r="H774" s="130" t="s">
        <v>2005</v>
      </c>
      <c r="I774" s="140" t="s">
        <v>695</v>
      </c>
      <c r="J774" s="138">
        <f>'11'!D930</f>
        <v>0</v>
      </c>
      <c r="K774" s="141">
        <f>'16'!C24</f>
        <v>0</v>
      </c>
      <c r="L774" s="176" t="str">
        <f>'16'!$B$6</f>
        <v>16 DEMONSTRATIVO DE RECOLHIMENTO DAS CONTRIBUIÇÕES PREVIDENCIÁRIAS AO RGPS</v>
      </c>
    </row>
    <row r="775" spans="2:12" ht="15">
      <c r="B775" s="130" t="str">
        <f t="shared" si="24"/>
        <v>P078</v>
      </c>
      <c r="C775" s="133" t="s">
        <v>124</v>
      </c>
      <c r="D775" s="129" t="s">
        <v>2257</v>
      </c>
      <c r="E775" s="133">
        <f t="shared" si="23"/>
        <v>2015</v>
      </c>
      <c r="F775" s="129" t="s">
        <v>2269</v>
      </c>
      <c r="G775" s="134" t="s">
        <v>124</v>
      </c>
      <c r="H775" s="130" t="s">
        <v>2006</v>
      </c>
      <c r="I775" s="140" t="s">
        <v>695</v>
      </c>
      <c r="J775" s="138">
        <f>'11'!D931</f>
        <v>0</v>
      </c>
      <c r="K775" s="141">
        <f>'16'!C25</f>
        <v>0</v>
      </c>
      <c r="L775" s="176" t="str">
        <f>'16'!$B$6</f>
        <v>16 DEMONSTRATIVO DE RECOLHIMENTO DAS CONTRIBUIÇÕES PREVIDENCIÁRIAS AO RGPS</v>
      </c>
    </row>
    <row r="776" spans="2:12" ht="15">
      <c r="B776" s="130" t="str">
        <f t="shared" si="24"/>
        <v>P078</v>
      </c>
      <c r="C776" s="133" t="s">
        <v>124</v>
      </c>
      <c r="D776" s="129" t="s">
        <v>2257</v>
      </c>
      <c r="E776" s="133">
        <f t="shared" si="23"/>
        <v>2015</v>
      </c>
      <c r="F776" s="129" t="s">
        <v>2270</v>
      </c>
      <c r="G776" s="134" t="s">
        <v>124</v>
      </c>
      <c r="H776" s="130" t="s">
        <v>2007</v>
      </c>
      <c r="I776" s="140" t="s">
        <v>695</v>
      </c>
      <c r="J776" s="138">
        <f>'11'!D932</f>
        <v>0</v>
      </c>
      <c r="K776" s="141">
        <f>'16'!C26</f>
        <v>0</v>
      </c>
      <c r="L776" s="176" t="str">
        <f>'16'!$B$6</f>
        <v>16 DEMONSTRATIVO DE RECOLHIMENTO DAS CONTRIBUIÇÕES PREVIDENCIÁRIAS AO RGPS</v>
      </c>
    </row>
    <row r="777" spans="2:12" ht="15">
      <c r="B777" s="130" t="str">
        <f t="shared" si="24"/>
        <v>P078</v>
      </c>
      <c r="C777" s="133" t="s">
        <v>124</v>
      </c>
      <c r="D777" s="129" t="s">
        <v>2257</v>
      </c>
      <c r="E777" s="133">
        <f t="shared" si="23"/>
        <v>2015</v>
      </c>
      <c r="F777" s="129" t="s">
        <v>2271</v>
      </c>
      <c r="G777" s="134" t="s">
        <v>124</v>
      </c>
      <c r="H777" s="130" t="s">
        <v>2008</v>
      </c>
      <c r="I777" s="140" t="s">
        <v>695</v>
      </c>
      <c r="J777" s="138">
        <f>'11'!D933</f>
        <v>0</v>
      </c>
      <c r="K777" s="141">
        <f>'16'!C27</f>
        <v>0</v>
      </c>
      <c r="L777" s="176" t="str">
        <f>'16'!$B$6</f>
        <v>16 DEMONSTRATIVO DE RECOLHIMENTO DAS CONTRIBUIÇÕES PREVIDENCIÁRIAS AO RGPS</v>
      </c>
    </row>
    <row r="778" spans="2:12" ht="15">
      <c r="B778" s="130" t="str">
        <f t="shared" si="24"/>
        <v>P078</v>
      </c>
      <c r="C778" s="133" t="s">
        <v>124</v>
      </c>
      <c r="D778" s="129" t="s">
        <v>2257</v>
      </c>
      <c r="E778" s="133">
        <f t="shared" si="23"/>
        <v>2015</v>
      </c>
      <c r="F778" s="129" t="s">
        <v>2272</v>
      </c>
      <c r="G778" s="134" t="s">
        <v>124</v>
      </c>
      <c r="H778" s="130" t="s">
        <v>1529</v>
      </c>
      <c r="I778" s="140" t="s">
        <v>695</v>
      </c>
      <c r="J778" s="138">
        <f>'11'!D934</f>
        <v>0</v>
      </c>
      <c r="K778" s="141">
        <f>'16'!D15</f>
        <v>0</v>
      </c>
      <c r="L778" s="176" t="str">
        <f>'16'!$B$6</f>
        <v>16 DEMONSTRATIVO DE RECOLHIMENTO DAS CONTRIBUIÇÕES PREVIDENCIÁRIAS AO RGPS</v>
      </c>
    </row>
    <row r="779" spans="2:12" ht="15">
      <c r="B779" s="130" t="str">
        <f t="shared" si="24"/>
        <v>P078</v>
      </c>
      <c r="C779" s="133" t="s">
        <v>124</v>
      </c>
      <c r="D779" s="129" t="s">
        <v>2257</v>
      </c>
      <c r="E779" s="133">
        <f t="shared" si="23"/>
        <v>2015</v>
      </c>
      <c r="F779" s="129" t="s">
        <v>2273</v>
      </c>
      <c r="G779" s="134" t="s">
        <v>124</v>
      </c>
      <c r="H779" s="130" t="s">
        <v>1530</v>
      </c>
      <c r="I779" s="140" t="s">
        <v>695</v>
      </c>
      <c r="J779" s="138">
        <f>'11'!D935</f>
        <v>0</v>
      </c>
      <c r="K779" s="141">
        <f>'16'!D16</f>
        <v>0</v>
      </c>
      <c r="L779" s="176" t="str">
        <f>'16'!$B$6</f>
        <v>16 DEMONSTRATIVO DE RECOLHIMENTO DAS CONTRIBUIÇÕES PREVIDENCIÁRIAS AO RGPS</v>
      </c>
    </row>
    <row r="780" spans="2:12" ht="15">
      <c r="B780" s="130" t="str">
        <f t="shared" si="24"/>
        <v>P078</v>
      </c>
      <c r="C780" s="133" t="s">
        <v>124</v>
      </c>
      <c r="D780" s="129" t="s">
        <v>2257</v>
      </c>
      <c r="E780" s="133">
        <f t="shared" si="23"/>
        <v>2015</v>
      </c>
      <c r="F780" s="129" t="s">
        <v>2274</v>
      </c>
      <c r="G780" s="134" t="s">
        <v>124</v>
      </c>
      <c r="H780" s="130" t="s">
        <v>1531</v>
      </c>
      <c r="I780" s="140" t="s">
        <v>695</v>
      </c>
      <c r="J780" s="138">
        <f>'11'!D936</f>
        <v>0</v>
      </c>
      <c r="K780" s="141">
        <f>'16'!D17</f>
        <v>0</v>
      </c>
      <c r="L780" s="176" t="str">
        <f>'16'!$B$6</f>
        <v>16 DEMONSTRATIVO DE RECOLHIMENTO DAS CONTRIBUIÇÕES PREVIDENCIÁRIAS AO RGPS</v>
      </c>
    </row>
    <row r="781" spans="2:12" ht="15">
      <c r="B781" s="130" t="str">
        <f t="shared" si="24"/>
        <v>P078</v>
      </c>
      <c r="C781" s="133" t="s">
        <v>124</v>
      </c>
      <c r="D781" s="129" t="s">
        <v>2257</v>
      </c>
      <c r="E781" s="133">
        <f t="shared" si="23"/>
        <v>2015</v>
      </c>
      <c r="F781" s="129" t="s">
        <v>2275</v>
      </c>
      <c r="G781" s="134" t="s">
        <v>124</v>
      </c>
      <c r="H781" s="130" t="s">
        <v>1532</v>
      </c>
      <c r="I781" s="140" t="s">
        <v>695</v>
      </c>
      <c r="J781" s="138">
        <f>'11'!D937</f>
        <v>0</v>
      </c>
      <c r="K781" s="141">
        <f>'16'!D18</f>
        <v>0</v>
      </c>
      <c r="L781" s="176" t="str">
        <f>'16'!$B$6</f>
        <v>16 DEMONSTRATIVO DE RECOLHIMENTO DAS CONTRIBUIÇÕES PREVIDENCIÁRIAS AO RGPS</v>
      </c>
    </row>
    <row r="782" spans="2:12" ht="15">
      <c r="B782" s="130" t="str">
        <f t="shared" si="24"/>
        <v>P078</v>
      </c>
      <c r="C782" s="133" t="s">
        <v>124</v>
      </c>
      <c r="D782" s="129" t="s">
        <v>2257</v>
      </c>
      <c r="E782" s="133">
        <f t="shared" si="23"/>
        <v>2015</v>
      </c>
      <c r="F782" s="129" t="s">
        <v>2276</v>
      </c>
      <c r="G782" s="134" t="s">
        <v>124</v>
      </c>
      <c r="H782" s="130" t="s">
        <v>1533</v>
      </c>
      <c r="I782" s="140" t="s">
        <v>695</v>
      </c>
      <c r="J782" s="138">
        <f>'11'!D938</f>
        <v>0</v>
      </c>
      <c r="K782" s="141">
        <f>'16'!D19</f>
        <v>0</v>
      </c>
      <c r="L782" s="176" t="str">
        <f>'16'!$B$6</f>
        <v>16 DEMONSTRATIVO DE RECOLHIMENTO DAS CONTRIBUIÇÕES PREVIDENCIÁRIAS AO RGPS</v>
      </c>
    </row>
    <row r="783" spans="2:12" ht="15">
      <c r="B783" s="130" t="str">
        <f t="shared" si="24"/>
        <v>P078</v>
      </c>
      <c r="C783" s="133" t="s">
        <v>124</v>
      </c>
      <c r="D783" s="129" t="s">
        <v>2257</v>
      </c>
      <c r="E783" s="133">
        <f t="shared" si="23"/>
        <v>2015</v>
      </c>
      <c r="F783" s="129" t="s">
        <v>2277</v>
      </c>
      <c r="G783" s="134" t="s">
        <v>124</v>
      </c>
      <c r="H783" s="130" t="s">
        <v>1534</v>
      </c>
      <c r="I783" s="140" t="s">
        <v>695</v>
      </c>
      <c r="J783" s="138">
        <f>'11'!D939</f>
        <v>0</v>
      </c>
      <c r="K783" s="141">
        <f>'16'!D20</f>
        <v>0</v>
      </c>
      <c r="L783" s="176" t="str">
        <f>'16'!$B$6</f>
        <v>16 DEMONSTRATIVO DE RECOLHIMENTO DAS CONTRIBUIÇÕES PREVIDENCIÁRIAS AO RGPS</v>
      </c>
    </row>
    <row r="784" spans="2:12" ht="15">
      <c r="B784" s="130" t="str">
        <f t="shared" si="24"/>
        <v>P078</v>
      </c>
      <c r="C784" s="133" t="s">
        <v>124</v>
      </c>
      <c r="D784" s="129" t="s">
        <v>2257</v>
      </c>
      <c r="E784" s="133">
        <f t="shared" si="23"/>
        <v>2015</v>
      </c>
      <c r="F784" s="129" t="s">
        <v>2278</v>
      </c>
      <c r="G784" s="134" t="s">
        <v>124</v>
      </c>
      <c r="H784" s="130" t="s">
        <v>1535</v>
      </c>
      <c r="I784" s="140" t="s">
        <v>695</v>
      </c>
      <c r="J784" s="138">
        <f>'11'!D940</f>
        <v>0</v>
      </c>
      <c r="K784" s="141">
        <f>'16'!D21</f>
        <v>0</v>
      </c>
      <c r="L784" s="176" t="str">
        <f>'16'!$B$6</f>
        <v>16 DEMONSTRATIVO DE RECOLHIMENTO DAS CONTRIBUIÇÕES PREVIDENCIÁRIAS AO RGPS</v>
      </c>
    </row>
    <row r="785" spans="2:12" ht="15">
      <c r="B785" s="130" t="str">
        <f t="shared" si="24"/>
        <v>P078</v>
      </c>
      <c r="C785" s="133" t="s">
        <v>124</v>
      </c>
      <c r="D785" s="129" t="s">
        <v>2257</v>
      </c>
      <c r="E785" s="133">
        <f t="shared" si="23"/>
        <v>2015</v>
      </c>
      <c r="F785" s="129" t="s">
        <v>2279</v>
      </c>
      <c r="G785" s="134" t="s">
        <v>124</v>
      </c>
      <c r="H785" s="130" t="s">
        <v>1536</v>
      </c>
      <c r="I785" s="140" t="s">
        <v>695</v>
      </c>
      <c r="J785" s="138">
        <f>'11'!D941</f>
        <v>0</v>
      </c>
      <c r="K785" s="141">
        <f>'16'!D22</f>
        <v>0</v>
      </c>
      <c r="L785" s="176" t="str">
        <f>'16'!$B$6</f>
        <v>16 DEMONSTRATIVO DE RECOLHIMENTO DAS CONTRIBUIÇÕES PREVIDENCIÁRIAS AO RGPS</v>
      </c>
    </row>
    <row r="786" spans="2:12" ht="15">
      <c r="B786" s="130" t="str">
        <f t="shared" si="24"/>
        <v>P078</v>
      </c>
      <c r="C786" s="133" t="s">
        <v>124</v>
      </c>
      <c r="D786" s="129" t="s">
        <v>2257</v>
      </c>
      <c r="E786" s="133">
        <f t="shared" si="23"/>
        <v>2015</v>
      </c>
      <c r="F786" s="129" t="s">
        <v>2280</v>
      </c>
      <c r="G786" s="134" t="s">
        <v>124</v>
      </c>
      <c r="H786" s="130" t="s">
        <v>1537</v>
      </c>
      <c r="I786" s="140" t="s">
        <v>695</v>
      </c>
      <c r="J786" s="138">
        <f>'11'!D942</f>
        <v>0</v>
      </c>
      <c r="K786" s="141">
        <f>'16'!D23</f>
        <v>0</v>
      </c>
      <c r="L786" s="176" t="str">
        <f>'16'!$B$6</f>
        <v>16 DEMONSTRATIVO DE RECOLHIMENTO DAS CONTRIBUIÇÕES PREVIDENCIÁRIAS AO RGPS</v>
      </c>
    </row>
    <row r="787" spans="2:12" ht="15">
      <c r="B787" s="130" t="str">
        <f t="shared" si="24"/>
        <v>P078</v>
      </c>
      <c r="C787" s="133" t="s">
        <v>124</v>
      </c>
      <c r="D787" s="129" t="s">
        <v>2257</v>
      </c>
      <c r="E787" s="133">
        <f t="shared" si="23"/>
        <v>2015</v>
      </c>
      <c r="F787" s="129" t="s">
        <v>2281</v>
      </c>
      <c r="G787" s="134" t="s">
        <v>124</v>
      </c>
      <c r="H787" s="130" t="s">
        <v>1538</v>
      </c>
      <c r="I787" s="140" t="s">
        <v>695</v>
      </c>
      <c r="J787" s="138">
        <f>'11'!D943</f>
        <v>0</v>
      </c>
      <c r="K787" s="141">
        <f>'16'!D24</f>
        <v>0</v>
      </c>
      <c r="L787" s="176" t="str">
        <f>'16'!$B$6</f>
        <v>16 DEMONSTRATIVO DE RECOLHIMENTO DAS CONTRIBUIÇÕES PREVIDENCIÁRIAS AO RGPS</v>
      </c>
    </row>
    <row r="788" spans="2:12" ht="15">
      <c r="B788" s="130" t="str">
        <f t="shared" si="24"/>
        <v>P078</v>
      </c>
      <c r="C788" s="133" t="s">
        <v>124</v>
      </c>
      <c r="D788" s="129" t="s">
        <v>2257</v>
      </c>
      <c r="E788" s="133">
        <f t="shared" si="23"/>
        <v>2015</v>
      </c>
      <c r="F788" s="129" t="s">
        <v>2282</v>
      </c>
      <c r="G788" s="134" t="s">
        <v>124</v>
      </c>
      <c r="H788" s="130" t="s">
        <v>1539</v>
      </c>
      <c r="I788" s="140" t="s">
        <v>695</v>
      </c>
      <c r="J788" s="138">
        <f>'11'!D944</f>
        <v>0</v>
      </c>
      <c r="K788" s="141">
        <f>'16'!D25</f>
        <v>0</v>
      </c>
      <c r="L788" s="176" t="str">
        <f>'16'!$B$6</f>
        <v>16 DEMONSTRATIVO DE RECOLHIMENTO DAS CONTRIBUIÇÕES PREVIDENCIÁRIAS AO RGPS</v>
      </c>
    </row>
    <row r="789" spans="2:12" ht="15">
      <c r="B789" s="130" t="str">
        <f t="shared" si="24"/>
        <v>P078</v>
      </c>
      <c r="C789" s="133" t="s">
        <v>124</v>
      </c>
      <c r="D789" s="129" t="s">
        <v>2257</v>
      </c>
      <c r="E789" s="133">
        <f t="shared" si="23"/>
        <v>2015</v>
      </c>
      <c r="F789" s="129" t="s">
        <v>2283</v>
      </c>
      <c r="G789" s="134" t="s">
        <v>124</v>
      </c>
      <c r="H789" s="130" t="s">
        <v>1540</v>
      </c>
      <c r="I789" s="140" t="s">
        <v>695</v>
      </c>
      <c r="J789" s="138">
        <f>'11'!D945</f>
        <v>0</v>
      </c>
      <c r="K789" s="141">
        <f>'16'!D26</f>
        <v>0</v>
      </c>
      <c r="L789" s="176" t="str">
        <f>'16'!$B$6</f>
        <v>16 DEMONSTRATIVO DE RECOLHIMENTO DAS CONTRIBUIÇÕES PREVIDENCIÁRIAS AO RGPS</v>
      </c>
    </row>
    <row r="790" spans="2:12" ht="15">
      <c r="B790" s="130" t="str">
        <f t="shared" si="24"/>
        <v>P078</v>
      </c>
      <c r="C790" s="133" t="s">
        <v>124</v>
      </c>
      <c r="D790" s="129" t="s">
        <v>2257</v>
      </c>
      <c r="E790" s="133">
        <f t="shared" si="23"/>
        <v>2015</v>
      </c>
      <c r="F790" s="129" t="s">
        <v>2284</v>
      </c>
      <c r="G790" s="134" t="s">
        <v>124</v>
      </c>
      <c r="H790" s="130" t="s">
        <v>1541</v>
      </c>
      <c r="I790" s="140" t="s">
        <v>695</v>
      </c>
      <c r="J790" s="138">
        <f>'11'!D946</f>
        <v>0</v>
      </c>
      <c r="K790" s="141">
        <f>'16'!D27</f>
        <v>0</v>
      </c>
      <c r="L790" s="176" t="str">
        <f>'16'!$B$6</f>
        <v>16 DEMONSTRATIVO DE RECOLHIMENTO DAS CONTRIBUIÇÕES PREVIDENCIÁRIAS AO RGPS</v>
      </c>
    </row>
    <row r="791" spans="2:12" ht="15">
      <c r="B791" s="130" t="str">
        <f t="shared" si="24"/>
        <v>P078</v>
      </c>
      <c r="C791" s="133" t="s">
        <v>124</v>
      </c>
      <c r="D791" s="129" t="s">
        <v>2257</v>
      </c>
      <c r="E791" s="133">
        <f t="shared" si="23"/>
        <v>2015</v>
      </c>
      <c r="F791" s="129" t="s">
        <v>2285</v>
      </c>
      <c r="G791" s="134" t="s">
        <v>124</v>
      </c>
      <c r="H791" s="130" t="s">
        <v>2009</v>
      </c>
      <c r="I791" s="140" t="s">
        <v>695</v>
      </c>
      <c r="J791" s="138">
        <f>'11'!D947</f>
        <v>0</v>
      </c>
      <c r="K791" s="141">
        <f>'16'!E15</f>
        <v>0</v>
      </c>
      <c r="L791" s="176" t="str">
        <f>'16'!$B$6</f>
        <v>16 DEMONSTRATIVO DE RECOLHIMENTO DAS CONTRIBUIÇÕES PREVIDENCIÁRIAS AO RGPS</v>
      </c>
    </row>
    <row r="792" spans="2:12" ht="15">
      <c r="B792" s="130" t="str">
        <f t="shared" si="24"/>
        <v>P078</v>
      </c>
      <c r="C792" s="133" t="s">
        <v>124</v>
      </c>
      <c r="D792" s="129" t="s">
        <v>2257</v>
      </c>
      <c r="E792" s="133">
        <f t="shared" si="23"/>
        <v>2015</v>
      </c>
      <c r="F792" s="129" t="s">
        <v>2286</v>
      </c>
      <c r="G792" s="134" t="s">
        <v>124</v>
      </c>
      <c r="H792" s="130" t="s">
        <v>2010</v>
      </c>
      <c r="I792" s="140" t="s">
        <v>695</v>
      </c>
      <c r="J792" s="138">
        <f>'11'!D948</f>
        <v>0</v>
      </c>
      <c r="K792" s="141">
        <f>'16'!E16</f>
        <v>0</v>
      </c>
      <c r="L792" s="176" t="str">
        <f>'16'!$B$6</f>
        <v>16 DEMONSTRATIVO DE RECOLHIMENTO DAS CONTRIBUIÇÕES PREVIDENCIÁRIAS AO RGPS</v>
      </c>
    </row>
    <row r="793" spans="2:12" ht="15">
      <c r="B793" s="130" t="str">
        <f t="shared" si="24"/>
        <v>P078</v>
      </c>
      <c r="C793" s="133" t="s">
        <v>124</v>
      </c>
      <c r="D793" s="129" t="s">
        <v>2257</v>
      </c>
      <c r="E793" s="133">
        <f aca="true" t="shared" si="25" ref="E793:E856">E792</f>
        <v>2015</v>
      </c>
      <c r="F793" s="129" t="s">
        <v>2287</v>
      </c>
      <c r="G793" s="134" t="s">
        <v>124</v>
      </c>
      <c r="H793" s="130" t="s">
        <v>2011</v>
      </c>
      <c r="I793" s="140" t="s">
        <v>695</v>
      </c>
      <c r="J793" s="138">
        <f>'11'!D949</f>
        <v>0</v>
      </c>
      <c r="K793" s="141">
        <f>'16'!E17</f>
        <v>0</v>
      </c>
      <c r="L793" s="176" t="str">
        <f>'16'!$B$6</f>
        <v>16 DEMONSTRATIVO DE RECOLHIMENTO DAS CONTRIBUIÇÕES PREVIDENCIÁRIAS AO RGPS</v>
      </c>
    </row>
    <row r="794" spans="2:12" ht="15">
      <c r="B794" s="130" t="str">
        <f t="shared" si="24"/>
        <v>P078</v>
      </c>
      <c r="C794" s="133" t="s">
        <v>124</v>
      </c>
      <c r="D794" s="129" t="s">
        <v>2257</v>
      </c>
      <c r="E794" s="133">
        <f t="shared" si="25"/>
        <v>2015</v>
      </c>
      <c r="F794" s="129" t="s">
        <v>2288</v>
      </c>
      <c r="G794" s="134" t="s">
        <v>124</v>
      </c>
      <c r="H794" s="130" t="s">
        <v>2012</v>
      </c>
      <c r="I794" s="140" t="s">
        <v>695</v>
      </c>
      <c r="J794" s="138">
        <f>'11'!D950</f>
        <v>0</v>
      </c>
      <c r="K794" s="141">
        <f>'16'!E18</f>
        <v>0</v>
      </c>
      <c r="L794" s="176" t="str">
        <f>'16'!$B$6</f>
        <v>16 DEMONSTRATIVO DE RECOLHIMENTO DAS CONTRIBUIÇÕES PREVIDENCIÁRIAS AO RGPS</v>
      </c>
    </row>
    <row r="795" spans="2:12" ht="15">
      <c r="B795" s="130" t="str">
        <f t="shared" si="24"/>
        <v>P078</v>
      </c>
      <c r="C795" s="133" t="s">
        <v>124</v>
      </c>
      <c r="D795" s="129" t="s">
        <v>2257</v>
      </c>
      <c r="E795" s="133">
        <f t="shared" si="25"/>
        <v>2015</v>
      </c>
      <c r="F795" s="129" t="s">
        <v>2289</v>
      </c>
      <c r="G795" s="134" t="s">
        <v>124</v>
      </c>
      <c r="H795" s="130" t="s">
        <v>2013</v>
      </c>
      <c r="I795" s="140" t="s">
        <v>695</v>
      </c>
      <c r="J795" s="138">
        <f>'11'!D951</f>
        <v>0</v>
      </c>
      <c r="K795" s="141">
        <f>'16'!E19</f>
        <v>0</v>
      </c>
      <c r="L795" s="176" t="str">
        <f>'16'!$B$6</f>
        <v>16 DEMONSTRATIVO DE RECOLHIMENTO DAS CONTRIBUIÇÕES PREVIDENCIÁRIAS AO RGPS</v>
      </c>
    </row>
    <row r="796" spans="2:12" ht="15">
      <c r="B796" s="130" t="str">
        <f t="shared" si="24"/>
        <v>P078</v>
      </c>
      <c r="C796" s="133" t="s">
        <v>124</v>
      </c>
      <c r="D796" s="129" t="s">
        <v>2257</v>
      </c>
      <c r="E796" s="133">
        <f t="shared" si="25"/>
        <v>2015</v>
      </c>
      <c r="F796" s="129" t="s">
        <v>2290</v>
      </c>
      <c r="G796" s="134" t="s">
        <v>124</v>
      </c>
      <c r="H796" s="130" t="s">
        <v>2014</v>
      </c>
      <c r="I796" s="140" t="s">
        <v>695</v>
      </c>
      <c r="J796" s="138">
        <f>'11'!D952</f>
        <v>0</v>
      </c>
      <c r="K796" s="141">
        <f>'16'!E20</f>
        <v>0</v>
      </c>
      <c r="L796" s="176" t="str">
        <f>'16'!$B$6</f>
        <v>16 DEMONSTRATIVO DE RECOLHIMENTO DAS CONTRIBUIÇÕES PREVIDENCIÁRIAS AO RGPS</v>
      </c>
    </row>
    <row r="797" spans="2:12" ht="15">
      <c r="B797" s="130" t="str">
        <f t="shared" si="24"/>
        <v>P078</v>
      </c>
      <c r="C797" s="133" t="s">
        <v>124</v>
      </c>
      <c r="D797" s="129" t="s">
        <v>2257</v>
      </c>
      <c r="E797" s="133">
        <f t="shared" si="25"/>
        <v>2015</v>
      </c>
      <c r="F797" s="129" t="s">
        <v>2291</v>
      </c>
      <c r="G797" s="134" t="s">
        <v>124</v>
      </c>
      <c r="H797" s="130" t="s">
        <v>2015</v>
      </c>
      <c r="I797" s="140" t="s">
        <v>695</v>
      </c>
      <c r="J797" s="138">
        <f>'11'!D953</f>
        <v>0</v>
      </c>
      <c r="K797" s="141">
        <f>'16'!E21</f>
        <v>0</v>
      </c>
      <c r="L797" s="176" t="str">
        <f>'16'!$B$6</f>
        <v>16 DEMONSTRATIVO DE RECOLHIMENTO DAS CONTRIBUIÇÕES PREVIDENCIÁRIAS AO RGPS</v>
      </c>
    </row>
    <row r="798" spans="2:12" ht="15">
      <c r="B798" s="130" t="str">
        <f t="shared" si="24"/>
        <v>P078</v>
      </c>
      <c r="C798" s="133" t="s">
        <v>124</v>
      </c>
      <c r="D798" s="129" t="s">
        <v>2257</v>
      </c>
      <c r="E798" s="133">
        <f t="shared" si="25"/>
        <v>2015</v>
      </c>
      <c r="F798" s="129" t="s">
        <v>2292</v>
      </c>
      <c r="G798" s="134" t="s">
        <v>124</v>
      </c>
      <c r="H798" s="130" t="s">
        <v>2016</v>
      </c>
      <c r="I798" s="140" t="s">
        <v>695</v>
      </c>
      <c r="J798" s="138">
        <f>'11'!D954</f>
        <v>0</v>
      </c>
      <c r="K798" s="141">
        <f>'16'!E22</f>
        <v>0</v>
      </c>
      <c r="L798" s="176" t="str">
        <f>'16'!$B$6</f>
        <v>16 DEMONSTRATIVO DE RECOLHIMENTO DAS CONTRIBUIÇÕES PREVIDENCIÁRIAS AO RGPS</v>
      </c>
    </row>
    <row r="799" spans="2:12" ht="15">
      <c r="B799" s="130" t="str">
        <f t="shared" si="24"/>
        <v>P078</v>
      </c>
      <c r="C799" s="133" t="s">
        <v>124</v>
      </c>
      <c r="D799" s="129" t="s">
        <v>2257</v>
      </c>
      <c r="E799" s="133">
        <f t="shared" si="25"/>
        <v>2015</v>
      </c>
      <c r="F799" s="129" t="s">
        <v>2293</v>
      </c>
      <c r="G799" s="134" t="s">
        <v>124</v>
      </c>
      <c r="H799" s="130" t="s">
        <v>2017</v>
      </c>
      <c r="I799" s="140" t="s">
        <v>695</v>
      </c>
      <c r="J799" s="138">
        <f>'11'!D955</f>
        <v>0</v>
      </c>
      <c r="K799" s="141">
        <f>'16'!E23</f>
        <v>0</v>
      </c>
      <c r="L799" s="176" t="str">
        <f>'16'!$B$6</f>
        <v>16 DEMONSTRATIVO DE RECOLHIMENTO DAS CONTRIBUIÇÕES PREVIDENCIÁRIAS AO RGPS</v>
      </c>
    </row>
    <row r="800" spans="2:12" ht="15">
      <c r="B800" s="130" t="str">
        <f aca="true" t="shared" si="26" ref="B800:B863">B799</f>
        <v>P078</v>
      </c>
      <c r="C800" s="133" t="s">
        <v>124</v>
      </c>
      <c r="D800" s="129" t="s">
        <v>2257</v>
      </c>
      <c r="E800" s="133">
        <f t="shared" si="25"/>
        <v>2015</v>
      </c>
      <c r="F800" s="129" t="s">
        <v>2294</v>
      </c>
      <c r="G800" s="134" t="s">
        <v>124</v>
      </c>
      <c r="H800" s="130" t="s">
        <v>2018</v>
      </c>
      <c r="I800" s="140" t="s">
        <v>695</v>
      </c>
      <c r="J800" s="138">
        <f>'11'!D956</f>
        <v>0</v>
      </c>
      <c r="K800" s="141">
        <f>'16'!E24</f>
        <v>0</v>
      </c>
      <c r="L800" s="176" t="str">
        <f>'16'!$B$6</f>
        <v>16 DEMONSTRATIVO DE RECOLHIMENTO DAS CONTRIBUIÇÕES PREVIDENCIÁRIAS AO RGPS</v>
      </c>
    </row>
    <row r="801" spans="2:12" ht="15">
      <c r="B801" s="130" t="str">
        <f t="shared" si="26"/>
        <v>P078</v>
      </c>
      <c r="C801" s="133" t="s">
        <v>124</v>
      </c>
      <c r="D801" s="129" t="s">
        <v>2257</v>
      </c>
      <c r="E801" s="133">
        <f t="shared" si="25"/>
        <v>2015</v>
      </c>
      <c r="F801" s="129" t="s">
        <v>2295</v>
      </c>
      <c r="G801" s="134" t="s">
        <v>124</v>
      </c>
      <c r="H801" s="130" t="s">
        <v>2019</v>
      </c>
      <c r="I801" s="140" t="s">
        <v>695</v>
      </c>
      <c r="J801" s="138">
        <f>'11'!D957</f>
        <v>0</v>
      </c>
      <c r="K801" s="141">
        <f>'16'!E25</f>
        <v>0</v>
      </c>
      <c r="L801" s="176" t="str">
        <f>'16'!$B$6</f>
        <v>16 DEMONSTRATIVO DE RECOLHIMENTO DAS CONTRIBUIÇÕES PREVIDENCIÁRIAS AO RGPS</v>
      </c>
    </row>
    <row r="802" spans="2:12" ht="15">
      <c r="B802" s="130" t="str">
        <f t="shared" si="26"/>
        <v>P078</v>
      </c>
      <c r="C802" s="133" t="s">
        <v>124</v>
      </c>
      <c r="D802" s="129" t="s">
        <v>2257</v>
      </c>
      <c r="E802" s="133">
        <f t="shared" si="25"/>
        <v>2015</v>
      </c>
      <c r="F802" s="129" t="s">
        <v>2296</v>
      </c>
      <c r="G802" s="134" t="s">
        <v>124</v>
      </c>
      <c r="H802" s="130" t="s">
        <v>2020</v>
      </c>
      <c r="I802" s="140" t="s">
        <v>695</v>
      </c>
      <c r="J802" s="138">
        <f>'11'!D958</f>
        <v>0</v>
      </c>
      <c r="K802" s="141">
        <f>'16'!E26</f>
        <v>0</v>
      </c>
      <c r="L802" s="176" t="str">
        <f>'16'!$B$6</f>
        <v>16 DEMONSTRATIVO DE RECOLHIMENTO DAS CONTRIBUIÇÕES PREVIDENCIÁRIAS AO RGPS</v>
      </c>
    </row>
    <row r="803" spans="2:12" ht="15">
      <c r="B803" s="130" t="str">
        <f t="shared" si="26"/>
        <v>P078</v>
      </c>
      <c r="C803" s="133" t="s">
        <v>124</v>
      </c>
      <c r="D803" s="129" t="s">
        <v>2257</v>
      </c>
      <c r="E803" s="133">
        <f t="shared" si="25"/>
        <v>2015</v>
      </c>
      <c r="F803" s="129" t="s">
        <v>2297</v>
      </c>
      <c r="G803" s="134" t="s">
        <v>124</v>
      </c>
      <c r="H803" s="130" t="s">
        <v>2021</v>
      </c>
      <c r="I803" s="140" t="s">
        <v>695</v>
      </c>
      <c r="J803" s="138">
        <f>'11'!D959</f>
        <v>0</v>
      </c>
      <c r="K803" s="141">
        <f>'16'!E27</f>
        <v>0</v>
      </c>
      <c r="L803" s="176" t="str">
        <f>'16'!$B$6</f>
        <v>16 DEMONSTRATIVO DE RECOLHIMENTO DAS CONTRIBUIÇÕES PREVIDENCIÁRIAS AO RGPS</v>
      </c>
    </row>
    <row r="804" spans="2:12" ht="15">
      <c r="B804" s="130" t="str">
        <f t="shared" si="26"/>
        <v>P078</v>
      </c>
      <c r="C804" s="133" t="s">
        <v>124</v>
      </c>
      <c r="D804" s="129" t="s">
        <v>2257</v>
      </c>
      <c r="E804" s="133">
        <f t="shared" si="25"/>
        <v>2015</v>
      </c>
      <c r="F804" s="129" t="s">
        <v>2298</v>
      </c>
      <c r="G804" s="134" t="s">
        <v>124</v>
      </c>
      <c r="H804" s="130" t="s">
        <v>2022</v>
      </c>
      <c r="I804" s="140" t="s">
        <v>695</v>
      </c>
      <c r="J804" s="138">
        <f>'11'!D960</f>
        <v>0</v>
      </c>
      <c r="K804" s="141">
        <f>'16'!F15</f>
        <v>0</v>
      </c>
      <c r="L804" s="176" t="str">
        <f>'16'!$B$6</f>
        <v>16 DEMONSTRATIVO DE RECOLHIMENTO DAS CONTRIBUIÇÕES PREVIDENCIÁRIAS AO RGPS</v>
      </c>
    </row>
    <row r="805" spans="2:12" ht="15">
      <c r="B805" s="130" t="str">
        <f t="shared" si="26"/>
        <v>P078</v>
      </c>
      <c r="C805" s="133" t="s">
        <v>124</v>
      </c>
      <c r="D805" s="129" t="s">
        <v>2257</v>
      </c>
      <c r="E805" s="133">
        <f t="shared" si="25"/>
        <v>2015</v>
      </c>
      <c r="F805" s="129" t="s">
        <v>2299</v>
      </c>
      <c r="G805" s="134" t="s">
        <v>124</v>
      </c>
      <c r="H805" s="130" t="s">
        <v>2023</v>
      </c>
      <c r="I805" s="140" t="s">
        <v>695</v>
      </c>
      <c r="J805" s="138">
        <f>'11'!D961</f>
        <v>0</v>
      </c>
      <c r="K805" s="141">
        <f>'16'!F16</f>
        <v>0</v>
      </c>
      <c r="L805" s="176" t="str">
        <f>'16'!$B$6</f>
        <v>16 DEMONSTRATIVO DE RECOLHIMENTO DAS CONTRIBUIÇÕES PREVIDENCIÁRIAS AO RGPS</v>
      </c>
    </row>
    <row r="806" spans="2:12" ht="15">
      <c r="B806" s="130" t="str">
        <f t="shared" si="26"/>
        <v>P078</v>
      </c>
      <c r="C806" s="133" t="s">
        <v>124</v>
      </c>
      <c r="D806" s="129" t="s">
        <v>2257</v>
      </c>
      <c r="E806" s="133">
        <f t="shared" si="25"/>
        <v>2015</v>
      </c>
      <c r="F806" s="129" t="s">
        <v>2300</v>
      </c>
      <c r="G806" s="134" t="s">
        <v>124</v>
      </c>
      <c r="H806" s="130" t="s">
        <v>2024</v>
      </c>
      <c r="I806" s="140" t="s">
        <v>695</v>
      </c>
      <c r="J806" s="138">
        <f>'11'!D962</f>
        <v>0</v>
      </c>
      <c r="K806" s="141">
        <f>'16'!F17</f>
        <v>0</v>
      </c>
      <c r="L806" s="176" t="str">
        <f>'16'!$B$6</f>
        <v>16 DEMONSTRATIVO DE RECOLHIMENTO DAS CONTRIBUIÇÕES PREVIDENCIÁRIAS AO RGPS</v>
      </c>
    </row>
    <row r="807" spans="2:12" ht="15">
      <c r="B807" s="130" t="str">
        <f t="shared" si="26"/>
        <v>P078</v>
      </c>
      <c r="C807" s="133" t="s">
        <v>124</v>
      </c>
      <c r="D807" s="129" t="s">
        <v>2257</v>
      </c>
      <c r="E807" s="133">
        <f t="shared" si="25"/>
        <v>2015</v>
      </c>
      <c r="F807" s="129" t="s">
        <v>2301</v>
      </c>
      <c r="G807" s="134" t="s">
        <v>124</v>
      </c>
      <c r="H807" s="130" t="s">
        <v>2025</v>
      </c>
      <c r="I807" s="140" t="s">
        <v>695</v>
      </c>
      <c r="J807" s="138">
        <f>'11'!D963</f>
        <v>0</v>
      </c>
      <c r="K807" s="141">
        <f>'16'!F18</f>
        <v>0</v>
      </c>
      <c r="L807" s="176" t="str">
        <f>'16'!$B$6</f>
        <v>16 DEMONSTRATIVO DE RECOLHIMENTO DAS CONTRIBUIÇÕES PREVIDENCIÁRIAS AO RGPS</v>
      </c>
    </row>
    <row r="808" spans="2:12" ht="15">
      <c r="B808" s="130" t="str">
        <f t="shared" si="26"/>
        <v>P078</v>
      </c>
      <c r="C808" s="133" t="s">
        <v>124</v>
      </c>
      <c r="D808" s="129" t="s">
        <v>2257</v>
      </c>
      <c r="E808" s="133">
        <f t="shared" si="25"/>
        <v>2015</v>
      </c>
      <c r="F808" s="129" t="s">
        <v>2302</v>
      </c>
      <c r="G808" s="134" t="s">
        <v>124</v>
      </c>
      <c r="H808" s="130" t="s">
        <v>2026</v>
      </c>
      <c r="I808" s="140" t="s">
        <v>695</v>
      </c>
      <c r="J808" s="138">
        <f>'11'!D964</f>
        <v>0</v>
      </c>
      <c r="K808" s="141">
        <f>'16'!F19</f>
        <v>0</v>
      </c>
      <c r="L808" s="176" t="str">
        <f>'16'!$B$6</f>
        <v>16 DEMONSTRATIVO DE RECOLHIMENTO DAS CONTRIBUIÇÕES PREVIDENCIÁRIAS AO RGPS</v>
      </c>
    </row>
    <row r="809" spans="2:12" ht="15">
      <c r="B809" s="130" t="str">
        <f t="shared" si="26"/>
        <v>P078</v>
      </c>
      <c r="C809" s="133" t="s">
        <v>124</v>
      </c>
      <c r="D809" s="129" t="s">
        <v>2257</v>
      </c>
      <c r="E809" s="133">
        <f t="shared" si="25"/>
        <v>2015</v>
      </c>
      <c r="F809" s="129" t="s">
        <v>2303</v>
      </c>
      <c r="G809" s="134" t="s">
        <v>124</v>
      </c>
      <c r="H809" s="130" t="s">
        <v>2027</v>
      </c>
      <c r="I809" s="140" t="s">
        <v>695</v>
      </c>
      <c r="J809" s="138">
        <f>'11'!D965</f>
        <v>0</v>
      </c>
      <c r="K809" s="141">
        <f>'16'!F20</f>
        <v>0</v>
      </c>
      <c r="L809" s="176" t="str">
        <f>'16'!$B$6</f>
        <v>16 DEMONSTRATIVO DE RECOLHIMENTO DAS CONTRIBUIÇÕES PREVIDENCIÁRIAS AO RGPS</v>
      </c>
    </row>
    <row r="810" spans="2:12" ht="15">
      <c r="B810" s="130" t="str">
        <f t="shared" si="26"/>
        <v>P078</v>
      </c>
      <c r="C810" s="133" t="s">
        <v>124</v>
      </c>
      <c r="D810" s="129" t="s">
        <v>2257</v>
      </c>
      <c r="E810" s="133">
        <f t="shared" si="25"/>
        <v>2015</v>
      </c>
      <c r="F810" s="129" t="s">
        <v>2304</v>
      </c>
      <c r="G810" s="134" t="s">
        <v>124</v>
      </c>
      <c r="H810" s="130" t="s">
        <v>2028</v>
      </c>
      <c r="I810" s="140" t="s">
        <v>695</v>
      </c>
      <c r="J810" s="138">
        <f>'11'!D966</f>
        <v>0</v>
      </c>
      <c r="K810" s="141">
        <f>'16'!F21</f>
        <v>0</v>
      </c>
      <c r="L810" s="176" t="str">
        <f>'16'!$B$6</f>
        <v>16 DEMONSTRATIVO DE RECOLHIMENTO DAS CONTRIBUIÇÕES PREVIDENCIÁRIAS AO RGPS</v>
      </c>
    </row>
    <row r="811" spans="2:12" ht="15">
      <c r="B811" s="130" t="str">
        <f t="shared" si="26"/>
        <v>P078</v>
      </c>
      <c r="C811" s="133" t="s">
        <v>124</v>
      </c>
      <c r="D811" s="129" t="s">
        <v>2257</v>
      </c>
      <c r="E811" s="133">
        <f t="shared" si="25"/>
        <v>2015</v>
      </c>
      <c r="F811" s="129" t="s">
        <v>2305</v>
      </c>
      <c r="G811" s="134" t="s">
        <v>124</v>
      </c>
      <c r="H811" s="130" t="s">
        <v>2029</v>
      </c>
      <c r="I811" s="140" t="s">
        <v>695</v>
      </c>
      <c r="J811" s="138">
        <f>'11'!D967</f>
        <v>0</v>
      </c>
      <c r="K811" s="141">
        <f>'16'!F22</f>
        <v>0</v>
      </c>
      <c r="L811" s="176" t="str">
        <f>'16'!$B$6</f>
        <v>16 DEMONSTRATIVO DE RECOLHIMENTO DAS CONTRIBUIÇÕES PREVIDENCIÁRIAS AO RGPS</v>
      </c>
    </row>
    <row r="812" spans="2:12" ht="15">
      <c r="B812" s="130" t="str">
        <f t="shared" si="26"/>
        <v>P078</v>
      </c>
      <c r="C812" s="133" t="s">
        <v>124</v>
      </c>
      <c r="D812" s="129" t="s">
        <v>2257</v>
      </c>
      <c r="E812" s="133">
        <f t="shared" si="25"/>
        <v>2015</v>
      </c>
      <c r="F812" s="129" t="s">
        <v>2306</v>
      </c>
      <c r="G812" s="134" t="s">
        <v>124</v>
      </c>
      <c r="H812" s="130" t="s">
        <v>2030</v>
      </c>
      <c r="I812" s="140" t="s">
        <v>695</v>
      </c>
      <c r="J812" s="138">
        <f>'11'!D968</f>
        <v>0</v>
      </c>
      <c r="K812" s="141">
        <f>'16'!F23</f>
        <v>0</v>
      </c>
      <c r="L812" s="176" t="str">
        <f>'16'!$B$6</f>
        <v>16 DEMONSTRATIVO DE RECOLHIMENTO DAS CONTRIBUIÇÕES PREVIDENCIÁRIAS AO RGPS</v>
      </c>
    </row>
    <row r="813" spans="2:12" ht="15">
      <c r="B813" s="130" t="str">
        <f t="shared" si="26"/>
        <v>P078</v>
      </c>
      <c r="C813" s="133" t="s">
        <v>124</v>
      </c>
      <c r="D813" s="129" t="s">
        <v>2257</v>
      </c>
      <c r="E813" s="133">
        <f t="shared" si="25"/>
        <v>2015</v>
      </c>
      <c r="F813" s="129" t="s">
        <v>2307</v>
      </c>
      <c r="G813" s="134" t="s">
        <v>124</v>
      </c>
      <c r="H813" s="130" t="s">
        <v>2031</v>
      </c>
      <c r="I813" s="140" t="s">
        <v>695</v>
      </c>
      <c r="J813" s="138">
        <f>'11'!D969</f>
        <v>0</v>
      </c>
      <c r="K813" s="141">
        <f>'16'!F24</f>
        <v>0</v>
      </c>
      <c r="L813" s="176" t="str">
        <f>'16'!$B$6</f>
        <v>16 DEMONSTRATIVO DE RECOLHIMENTO DAS CONTRIBUIÇÕES PREVIDENCIÁRIAS AO RGPS</v>
      </c>
    </row>
    <row r="814" spans="2:12" ht="15">
      <c r="B814" s="130" t="str">
        <f t="shared" si="26"/>
        <v>P078</v>
      </c>
      <c r="C814" s="133" t="s">
        <v>124</v>
      </c>
      <c r="D814" s="129" t="s">
        <v>2257</v>
      </c>
      <c r="E814" s="133">
        <f t="shared" si="25"/>
        <v>2015</v>
      </c>
      <c r="F814" s="129" t="s">
        <v>2308</v>
      </c>
      <c r="G814" s="134" t="s">
        <v>124</v>
      </c>
      <c r="H814" s="130" t="s">
        <v>2032</v>
      </c>
      <c r="I814" s="140" t="s">
        <v>695</v>
      </c>
      <c r="J814" s="138">
        <f>'11'!D970</f>
        <v>0</v>
      </c>
      <c r="K814" s="141">
        <f>'16'!F25</f>
        <v>0</v>
      </c>
      <c r="L814" s="176" t="str">
        <f>'16'!$B$6</f>
        <v>16 DEMONSTRATIVO DE RECOLHIMENTO DAS CONTRIBUIÇÕES PREVIDENCIÁRIAS AO RGPS</v>
      </c>
    </row>
    <row r="815" spans="2:12" ht="15">
      <c r="B815" s="130" t="str">
        <f t="shared" si="26"/>
        <v>P078</v>
      </c>
      <c r="C815" s="133" t="s">
        <v>124</v>
      </c>
      <c r="D815" s="129" t="s">
        <v>2257</v>
      </c>
      <c r="E815" s="133">
        <f t="shared" si="25"/>
        <v>2015</v>
      </c>
      <c r="F815" s="129" t="s">
        <v>2309</v>
      </c>
      <c r="G815" s="134" t="s">
        <v>124</v>
      </c>
      <c r="H815" s="130" t="s">
        <v>2033</v>
      </c>
      <c r="I815" s="140" t="s">
        <v>695</v>
      </c>
      <c r="J815" s="138">
        <f>'11'!D971</f>
        <v>0</v>
      </c>
      <c r="K815" s="141">
        <f>'16'!F26</f>
        <v>0</v>
      </c>
      <c r="L815" s="176" t="str">
        <f>'16'!$B$6</f>
        <v>16 DEMONSTRATIVO DE RECOLHIMENTO DAS CONTRIBUIÇÕES PREVIDENCIÁRIAS AO RGPS</v>
      </c>
    </row>
    <row r="816" spans="2:12" ht="15">
      <c r="B816" s="130" t="str">
        <f t="shared" si="26"/>
        <v>P078</v>
      </c>
      <c r="C816" s="133" t="s">
        <v>124</v>
      </c>
      <c r="D816" s="129" t="s">
        <v>2257</v>
      </c>
      <c r="E816" s="133">
        <f t="shared" si="25"/>
        <v>2015</v>
      </c>
      <c r="F816" s="129" t="s">
        <v>2310</v>
      </c>
      <c r="G816" s="134" t="s">
        <v>124</v>
      </c>
      <c r="H816" s="130" t="s">
        <v>2034</v>
      </c>
      <c r="I816" s="140" t="s">
        <v>695</v>
      </c>
      <c r="J816" s="138">
        <f>'11'!D972</f>
        <v>0</v>
      </c>
      <c r="K816" s="141">
        <f>'16'!F27</f>
        <v>0</v>
      </c>
      <c r="L816" s="176" t="str">
        <f>'16'!$B$6</f>
        <v>16 DEMONSTRATIVO DE RECOLHIMENTO DAS CONTRIBUIÇÕES PREVIDENCIÁRIAS AO RGPS</v>
      </c>
    </row>
    <row r="817" spans="2:12" ht="15">
      <c r="B817" s="130" t="str">
        <f t="shared" si="26"/>
        <v>P078</v>
      </c>
      <c r="C817" s="133" t="s">
        <v>124</v>
      </c>
      <c r="D817" s="129" t="s">
        <v>2257</v>
      </c>
      <c r="E817" s="133">
        <f t="shared" si="25"/>
        <v>2015</v>
      </c>
      <c r="F817" s="129" t="s">
        <v>2311</v>
      </c>
      <c r="G817" s="134" t="s">
        <v>124</v>
      </c>
      <c r="H817" s="130" t="s">
        <v>1542</v>
      </c>
      <c r="I817" s="140" t="s">
        <v>695</v>
      </c>
      <c r="J817" s="138">
        <f>'11'!D947</f>
        <v>0</v>
      </c>
      <c r="K817" s="141">
        <f>'16'!G15</f>
        <v>0</v>
      </c>
      <c r="L817" s="176" t="str">
        <f>'16'!$B$6</f>
        <v>16 DEMONSTRATIVO DE RECOLHIMENTO DAS CONTRIBUIÇÕES PREVIDENCIÁRIAS AO RGPS</v>
      </c>
    </row>
    <row r="818" spans="2:12" ht="15">
      <c r="B818" s="130" t="str">
        <f t="shared" si="26"/>
        <v>P078</v>
      </c>
      <c r="C818" s="133" t="s">
        <v>124</v>
      </c>
      <c r="D818" s="129" t="s">
        <v>2257</v>
      </c>
      <c r="E818" s="133">
        <f t="shared" si="25"/>
        <v>2015</v>
      </c>
      <c r="F818" s="129" t="s">
        <v>2312</v>
      </c>
      <c r="G818" s="134" t="s">
        <v>124</v>
      </c>
      <c r="H818" s="130" t="s">
        <v>1543</v>
      </c>
      <c r="I818" s="140" t="s">
        <v>695</v>
      </c>
      <c r="J818" s="138">
        <f>'11'!D948</f>
        <v>0</v>
      </c>
      <c r="K818" s="141">
        <f>'16'!G16</f>
        <v>0</v>
      </c>
      <c r="L818" s="176" t="str">
        <f>'16'!$B$6</f>
        <v>16 DEMONSTRATIVO DE RECOLHIMENTO DAS CONTRIBUIÇÕES PREVIDENCIÁRIAS AO RGPS</v>
      </c>
    </row>
    <row r="819" spans="2:12" ht="15">
      <c r="B819" s="130" t="str">
        <f t="shared" si="26"/>
        <v>P078</v>
      </c>
      <c r="C819" s="133" t="s">
        <v>124</v>
      </c>
      <c r="D819" s="129" t="s">
        <v>2257</v>
      </c>
      <c r="E819" s="133">
        <f t="shared" si="25"/>
        <v>2015</v>
      </c>
      <c r="F819" s="129" t="s">
        <v>2313</v>
      </c>
      <c r="G819" s="134" t="s">
        <v>124</v>
      </c>
      <c r="H819" s="130" t="s">
        <v>1544</v>
      </c>
      <c r="I819" s="140" t="s">
        <v>695</v>
      </c>
      <c r="J819" s="138">
        <f>'11'!D949</f>
        <v>0</v>
      </c>
      <c r="K819" s="141">
        <f>'16'!G17</f>
        <v>0</v>
      </c>
      <c r="L819" s="176" t="str">
        <f>'16'!$B$6</f>
        <v>16 DEMONSTRATIVO DE RECOLHIMENTO DAS CONTRIBUIÇÕES PREVIDENCIÁRIAS AO RGPS</v>
      </c>
    </row>
    <row r="820" spans="2:12" ht="15">
      <c r="B820" s="130" t="str">
        <f t="shared" si="26"/>
        <v>P078</v>
      </c>
      <c r="C820" s="133" t="s">
        <v>124</v>
      </c>
      <c r="D820" s="129" t="s">
        <v>2257</v>
      </c>
      <c r="E820" s="133">
        <f t="shared" si="25"/>
        <v>2015</v>
      </c>
      <c r="F820" s="129" t="s">
        <v>2314</v>
      </c>
      <c r="G820" s="134" t="s">
        <v>124</v>
      </c>
      <c r="H820" s="130" t="s">
        <v>1545</v>
      </c>
      <c r="I820" s="140" t="s">
        <v>695</v>
      </c>
      <c r="J820" s="138">
        <f>'11'!D950</f>
        <v>0</v>
      </c>
      <c r="K820" s="141">
        <f>'16'!G18</f>
        <v>0</v>
      </c>
      <c r="L820" s="176" t="str">
        <f>'16'!$B$6</f>
        <v>16 DEMONSTRATIVO DE RECOLHIMENTO DAS CONTRIBUIÇÕES PREVIDENCIÁRIAS AO RGPS</v>
      </c>
    </row>
    <row r="821" spans="2:12" ht="15">
      <c r="B821" s="130" t="str">
        <f t="shared" si="26"/>
        <v>P078</v>
      </c>
      <c r="C821" s="133" t="s">
        <v>124</v>
      </c>
      <c r="D821" s="129" t="s">
        <v>2257</v>
      </c>
      <c r="E821" s="133">
        <f t="shared" si="25"/>
        <v>2015</v>
      </c>
      <c r="F821" s="129" t="s">
        <v>2315</v>
      </c>
      <c r="G821" s="134" t="s">
        <v>124</v>
      </c>
      <c r="H821" s="130" t="s">
        <v>1546</v>
      </c>
      <c r="I821" s="140" t="s">
        <v>695</v>
      </c>
      <c r="J821" s="138">
        <f>'11'!D951</f>
        <v>0</v>
      </c>
      <c r="K821" s="141">
        <f>'16'!G19</f>
        <v>0</v>
      </c>
      <c r="L821" s="176" t="str">
        <f>'16'!$B$6</f>
        <v>16 DEMONSTRATIVO DE RECOLHIMENTO DAS CONTRIBUIÇÕES PREVIDENCIÁRIAS AO RGPS</v>
      </c>
    </row>
    <row r="822" spans="2:12" ht="15">
      <c r="B822" s="130" t="str">
        <f t="shared" si="26"/>
        <v>P078</v>
      </c>
      <c r="C822" s="133" t="s">
        <v>124</v>
      </c>
      <c r="D822" s="129" t="s">
        <v>2257</v>
      </c>
      <c r="E822" s="133">
        <f t="shared" si="25"/>
        <v>2015</v>
      </c>
      <c r="F822" s="129" t="s">
        <v>2316</v>
      </c>
      <c r="G822" s="134" t="s">
        <v>124</v>
      </c>
      <c r="H822" s="130" t="s">
        <v>1547</v>
      </c>
      <c r="I822" s="140" t="s">
        <v>695</v>
      </c>
      <c r="J822" s="138">
        <f>'11'!D952</f>
        <v>0</v>
      </c>
      <c r="K822" s="141">
        <f>'16'!G20</f>
        <v>0</v>
      </c>
      <c r="L822" s="176" t="str">
        <f>'16'!$B$6</f>
        <v>16 DEMONSTRATIVO DE RECOLHIMENTO DAS CONTRIBUIÇÕES PREVIDENCIÁRIAS AO RGPS</v>
      </c>
    </row>
    <row r="823" spans="2:12" ht="15">
      <c r="B823" s="130" t="str">
        <f t="shared" si="26"/>
        <v>P078</v>
      </c>
      <c r="C823" s="133" t="s">
        <v>124</v>
      </c>
      <c r="D823" s="129" t="s">
        <v>2257</v>
      </c>
      <c r="E823" s="133">
        <f t="shared" si="25"/>
        <v>2015</v>
      </c>
      <c r="F823" s="129" t="s">
        <v>2317</v>
      </c>
      <c r="G823" s="134" t="s">
        <v>124</v>
      </c>
      <c r="H823" s="130" t="s">
        <v>1548</v>
      </c>
      <c r="I823" s="140" t="s">
        <v>695</v>
      </c>
      <c r="J823" s="138">
        <f>'11'!D953</f>
        <v>0</v>
      </c>
      <c r="K823" s="141">
        <f>'16'!G21</f>
        <v>0</v>
      </c>
      <c r="L823" s="176" t="str">
        <f>'16'!$B$6</f>
        <v>16 DEMONSTRATIVO DE RECOLHIMENTO DAS CONTRIBUIÇÕES PREVIDENCIÁRIAS AO RGPS</v>
      </c>
    </row>
    <row r="824" spans="2:12" ht="15">
      <c r="B824" s="130" t="str">
        <f t="shared" si="26"/>
        <v>P078</v>
      </c>
      <c r="C824" s="133" t="s">
        <v>124</v>
      </c>
      <c r="D824" s="129" t="s">
        <v>2257</v>
      </c>
      <c r="E824" s="133">
        <f t="shared" si="25"/>
        <v>2015</v>
      </c>
      <c r="F824" s="129" t="s">
        <v>2318</v>
      </c>
      <c r="G824" s="134" t="s">
        <v>124</v>
      </c>
      <c r="H824" s="130" t="s">
        <v>1549</v>
      </c>
      <c r="I824" s="140" t="s">
        <v>695</v>
      </c>
      <c r="J824" s="138">
        <f>'11'!D954</f>
        <v>0</v>
      </c>
      <c r="K824" s="141">
        <f>'16'!G22</f>
        <v>0</v>
      </c>
      <c r="L824" s="176" t="str">
        <f>'16'!$B$6</f>
        <v>16 DEMONSTRATIVO DE RECOLHIMENTO DAS CONTRIBUIÇÕES PREVIDENCIÁRIAS AO RGPS</v>
      </c>
    </row>
    <row r="825" spans="2:12" ht="15">
      <c r="B825" s="130" t="str">
        <f t="shared" si="26"/>
        <v>P078</v>
      </c>
      <c r="C825" s="133" t="s">
        <v>124</v>
      </c>
      <c r="D825" s="129" t="s">
        <v>2257</v>
      </c>
      <c r="E825" s="133">
        <f t="shared" si="25"/>
        <v>2015</v>
      </c>
      <c r="F825" s="129" t="s">
        <v>2319</v>
      </c>
      <c r="G825" s="134" t="s">
        <v>124</v>
      </c>
      <c r="H825" s="130" t="s">
        <v>1550</v>
      </c>
      <c r="I825" s="140" t="s">
        <v>695</v>
      </c>
      <c r="J825" s="138">
        <f>'11'!D955</f>
        <v>0</v>
      </c>
      <c r="K825" s="141">
        <f>'16'!G23</f>
        <v>0</v>
      </c>
      <c r="L825" s="176" t="str">
        <f>'16'!$B$6</f>
        <v>16 DEMONSTRATIVO DE RECOLHIMENTO DAS CONTRIBUIÇÕES PREVIDENCIÁRIAS AO RGPS</v>
      </c>
    </row>
    <row r="826" spans="2:12" ht="15">
      <c r="B826" s="130" t="str">
        <f t="shared" si="26"/>
        <v>P078</v>
      </c>
      <c r="C826" s="133" t="s">
        <v>124</v>
      </c>
      <c r="D826" s="129" t="s">
        <v>2257</v>
      </c>
      <c r="E826" s="133">
        <f t="shared" si="25"/>
        <v>2015</v>
      </c>
      <c r="F826" s="129" t="s">
        <v>2320</v>
      </c>
      <c r="G826" s="134" t="s">
        <v>124</v>
      </c>
      <c r="H826" s="130" t="s">
        <v>1551</v>
      </c>
      <c r="I826" s="140" t="s">
        <v>695</v>
      </c>
      <c r="J826" s="138">
        <f>'11'!D956</f>
        <v>0</v>
      </c>
      <c r="K826" s="141">
        <f>'16'!G24</f>
        <v>0</v>
      </c>
      <c r="L826" s="176" t="str">
        <f>'16'!$B$6</f>
        <v>16 DEMONSTRATIVO DE RECOLHIMENTO DAS CONTRIBUIÇÕES PREVIDENCIÁRIAS AO RGPS</v>
      </c>
    </row>
    <row r="827" spans="2:12" ht="15">
      <c r="B827" s="130" t="str">
        <f t="shared" si="26"/>
        <v>P078</v>
      </c>
      <c r="C827" s="133" t="s">
        <v>124</v>
      </c>
      <c r="D827" s="129" t="s">
        <v>2257</v>
      </c>
      <c r="E827" s="133">
        <f t="shared" si="25"/>
        <v>2015</v>
      </c>
      <c r="F827" s="129" t="s">
        <v>2321</v>
      </c>
      <c r="G827" s="134" t="s">
        <v>124</v>
      </c>
      <c r="H827" s="130" t="s">
        <v>1552</v>
      </c>
      <c r="I827" s="140" t="s">
        <v>695</v>
      </c>
      <c r="J827" s="138">
        <f>'11'!D957</f>
        <v>0</v>
      </c>
      <c r="K827" s="141">
        <f>'16'!G25</f>
        <v>0</v>
      </c>
      <c r="L827" s="176" t="str">
        <f>'16'!$B$6</f>
        <v>16 DEMONSTRATIVO DE RECOLHIMENTO DAS CONTRIBUIÇÕES PREVIDENCIÁRIAS AO RGPS</v>
      </c>
    </row>
    <row r="828" spans="2:12" ht="15">
      <c r="B828" s="130" t="str">
        <f t="shared" si="26"/>
        <v>P078</v>
      </c>
      <c r="C828" s="133" t="s">
        <v>124</v>
      </c>
      <c r="D828" s="129" t="s">
        <v>2257</v>
      </c>
      <c r="E828" s="133">
        <f t="shared" si="25"/>
        <v>2015</v>
      </c>
      <c r="F828" s="129" t="s">
        <v>2322</v>
      </c>
      <c r="G828" s="134" t="s">
        <v>124</v>
      </c>
      <c r="H828" s="130" t="s">
        <v>1553</v>
      </c>
      <c r="I828" s="140" t="s">
        <v>695</v>
      </c>
      <c r="J828" s="138">
        <f>'11'!D958</f>
        <v>0</v>
      </c>
      <c r="K828" s="141">
        <f>'16'!G26</f>
        <v>0</v>
      </c>
      <c r="L828" s="176" t="str">
        <f>'16'!$B$6</f>
        <v>16 DEMONSTRATIVO DE RECOLHIMENTO DAS CONTRIBUIÇÕES PREVIDENCIÁRIAS AO RGPS</v>
      </c>
    </row>
    <row r="829" spans="2:12" ht="15">
      <c r="B829" s="130" t="str">
        <f t="shared" si="26"/>
        <v>P078</v>
      </c>
      <c r="C829" s="133" t="s">
        <v>124</v>
      </c>
      <c r="D829" s="129" t="s">
        <v>2257</v>
      </c>
      <c r="E829" s="133">
        <f t="shared" si="25"/>
        <v>2015</v>
      </c>
      <c r="F829" s="129" t="s">
        <v>2323</v>
      </c>
      <c r="G829" s="134" t="s">
        <v>124</v>
      </c>
      <c r="H829" s="130" t="s">
        <v>1554</v>
      </c>
      <c r="I829" s="140" t="s">
        <v>695</v>
      </c>
      <c r="J829" s="138">
        <f>'11'!D959</f>
        <v>0</v>
      </c>
      <c r="K829" s="141">
        <f>'16'!G27</f>
        <v>0</v>
      </c>
      <c r="L829" s="176" t="str">
        <f>'16'!$B$6</f>
        <v>16 DEMONSTRATIVO DE RECOLHIMENTO DAS CONTRIBUIÇÕES PREVIDENCIÁRIAS AO RGPS</v>
      </c>
    </row>
    <row r="830" spans="2:12" ht="15">
      <c r="B830" s="130" t="str">
        <f t="shared" si="26"/>
        <v>P078</v>
      </c>
      <c r="C830" s="133" t="s">
        <v>124</v>
      </c>
      <c r="D830" s="129" t="s">
        <v>2258</v>
      </c>
      <c r="E830" s="133">
        <f t="shared" si="25"/>
        <v>2015</v>
      </c>
      <c r="F830" s="129" t="s">
        <v>2324</v>
      </c>
      <c r="G830" s="134" t="s">
        <v>124</v>
      </c>
      <c r="H830" s="130" t="s">
        <v>1996</v>
      </c>
      <c r="I830" s="140" t="s">
        <v>695</v>
      </c>
      <c r="J830" s="138">
        <f>'11'!D986</f>
        <v>0</v>
      </c>
      <c r="K830" s="141">
        <f>'16'!C38</f>
        <v>0</v>
      </c>
      <c r="L830" s="176" t="str">
        <f>'16'!$B$6</f>
        <v>16 DEMONSTRATIVO DE RECOLHIMENTO DAS CONTRIBUIÇÕES PREVIDENCIÁRIAS AO RGPS</v>
      </c>
    </row>
    <row r="831" spans="2:12" ht="15">
      <c r="B831" s="130" t="str">
        <f t="shared" si="26"/>
        <v>P078</v>
      </c>
      <c r="C831" s="133" t="s">
        <v>124</v>
      </c>
      <c r="D831" s="129" t="s">
        <v>2258</v>
      </c>
      <c r="E831" s="133">
        <f t="shared" si="25"/>
        <v>2015</v>
      </c>
      <c r="F831" s="129" t="s">
        <v>2325</v>
      </c>
      <c r="G831" s="134" t="s">
        <v>124</v>
      </c>
      <c r="H831" s="130" t="s">
        <v>1997</v>
      </c>
      <c r="I831" s="140" t="s">
        <v>695</v>
      </c>
      <c r="J831" s="138">
        <f>'11'!D987</f>
        <v>0</v>
      </c>
      <c r="K831" s="141">
        <f>'16'!C39</f>
        <v>0</v>
      </c>
      <c r="L831" s="176" t="str">
        <f>'16'!$B$6</f>
        <v>16 DEMONSTRATIVO DE RECOLHIMENTO DAS CONTRIBUIÇÕES PREVIDENCIÁRIAS AO RGPS</v>
      </c>
    </row>
    <row r="832" spans="2:12" ht="15">
      <c r="B832" s="130" t="str">
        <f t="shared" si="26"/>
        <v>P078</v>
      </c>
      <c r="C832" s="133" t="s">
        <v>124</v>
      </c>
      <c r="D832" s="129" t="s">
        <v>2258</v>
      </c>
      <c r="E832" s="133">
        <f t="shared" si="25"/>
        <v>2015</v>
      </c>
      <c r="F832" s="129" t="s">
        <v>2326</v>
      </c>
      <c r="G832" s="134" t="s">
        <v>124</v>
      </c>
      <c r="H832" s="130" t="s">
        <v>1998</v>
      </c>
      <c r="I832" s="140" t="s">
        <v>695</v>
      </c>
      <c r="J832" s="138">
        <f>'11'!D988</f>
        <v>0</v>
      </c>
      <c r="K832" s="141">
        <f>'16'!C40</f>
        <v>0</v>
      </c>
      <c r="L832" s="176" t="str">
        <f>'16'!$B$6</f>
        <v>16 DEMONSTRATIVO DE RECOLHIMENTO DAS CONTRIBUIÇÕES PREVIDENCIÁRIAS AO RGPS</v>
      </c>
    </row>
    <row r="833" spans="2:12" ht="15">
      <c r="B833" s="130" t="str">
        <f t="shared" si="26"/>
        <v>P078</v>
      </c>
      <c r="C833" s="133" t="s">
        <v>124</v>
      </c>
      <c r="D833" s="129" t="s">
        <v>2258</v>
      </c>
      <c r="E833" s="133">
        <f t="shared" si="25"/>
        <v>2015</v>
      </c>
      <c r="F833" s="129" t="s">
        <v>2327</v>
      </c>
      <c r="G833" s="134" t="s">
        <v>124</v>
      </c>
      <c r="H833" s="130" t="s">
        <v>1999</v>
      </c>
      <c r="I833" s="140" t="s">
        <v>695</v>
      </c>
      <c r="J833" s="138">
        <f>'11'!D989</f>
        <v>0</v>
      </c>
      <c r="K833" s="141">
        <f>'16'!C41</f>
        <v>0</v>
      </c>
      <c r="L833" s="176" t="str">
        <f>'16'!$B$6</f>
        <v>16 DEMONSTRATIVO DE RECOLHIMENTO DAS CONTRIBUIÇÕES PREVIDENCIÁRIAS AO RGPS</v>
      </c>
    </row>
    <row r="834" spans="2:12" ht="15">
      <c r="B834" s="130" t="str">
        <f t="shared" si="26"/>
        <v>P078</v>
      </c>
      <c r="C834" s="133" t="s">
        <v>124</v>
      </c>
      <c r="D834" s="129" t="s">
        <v>2258</v>
      </c>
      <c r="E834" s="133">
        <f t="shared" si="25"/>
        <v>2015</v>
      </c>
      <c r="F834" s="129" t="s">
        <v>2328</v>
      </c>
      <c r="G834" s="134" t="s">
        <v>124</v>
      </c>
      <c r="H834" s="130" t="s">
        <v>2000</v>
      </c>
      <c r="I834" s="140" t="s">
        <v>695</v>
      </c>
      <c r="J834" s="138">
        <f>'11'!D990</f>
        <v>0</v>
      </c>
      <c r="K834" s="141">
        <f>'16'!C42</f>
        <v>0</v>
      </c>
      <c r="L834" s="176" t="str">
        <f>'16'!$B$6</f>
        <v>16 DEMONSTRATIVO DE RECOLHIMENTO DAS CONTRIBUIÇÕES PREVIDENCIÁRIAS AO RGPS</v>
      </c>
    </row>
    <row r="835" spans="2:12" ht="15">
      <c r="B835" s="130" t="str">
        <f t="shared" si="26"/>
        <v>P078</v>
      </c>
      <c r="C835" s="133" t="s">
        <v>124</v>
      </c>
      <c r="D835" s="129" t="s">
        <v>2258</v>
      </c>
      <c r="E835" s="133">
        <f t="shared" si="25"/>
        <v>2015</v>
      </c>
      <c r="F835" s="129" t="s">
        <v>2329</v>
      </c>
      <c r="G835" s="134" t="s">
        <v>124</v>
      </c>
      <c r="H835" s="130" t="s">
        <v>2001</v>
      </c>
      <c r="I835" s="140" t="s">
        <v>695</v>
      </c>
      <c r="J835" s="138">
        <f>'11'!D991</f>
        <v>0</v>
      </c>
      <c r="K835" s="141">
        <f>'16'!C43</f>
        <v>0</v>
      </c>
      <c r="L835" s="176" t="str">
        <f>'16'!$B$6</f>
        <v>16 DEMONSTRATIVO DE RECOLHIMENTO DAS CONTRIBUIÇÕES PREVIDENCIÁRIAS AO RGPS</v>
      </c>
    </row>
    <row r="836" spans="2:12" ht="15">
      <c r="B836" s="130" t="str">
        <f t="shared" si="26"/>
        <v>P078</v>
      </c>
      <c r="C836" s="133" t="s">
        <v>124</v>
      </c>
      <c r="D836" s="129" t="s">
        <v>2258</v>
      </c>
      <c r="E836" s="133">
        <f t="shared" si="25"/>
        <v>2015</v>
      </c>
      <c r="F836" s="129" t="s">
        <v>2330</v>
      </c>
      <c r="G836" s="134" t="s">
        <v>124</v>
      </c>
      <c r="H836" s="130" t="s">
        <v>2002</v>
      </c>
      <c r="I836" s="140" t="s">
        <v>695</v>
      </c>
      <c r="J836" s="138">
        <f>'11'!D992</f>
        <v>0</v>
      </c>
      <c r="K836" s="141">
        <f>'16'!C44</f>
        <v>0</v>
      </c>
      <c r="L836" s="176" t="str">
        <f>'16'!$B$6</f>
        <v>16 DEMONSTRATIVO DE RECOLHIMENTO DAS CONTRIBUIÇÕES PREVIDENCIÁRIAS AO RGPS</v>
      </c>
    </row>
    <row r="837" spans="2:12" ht="15">
      <c r="B837" s="130" t="str">
        <f t="shared" si="26"/>
        <v>P078</v>
      </c>
      <c r="C837" s="133" t="s">
        <v>124</v>
      </c>
      <c r="D837" s="129" t="s">
        <v>2258</v>
      </c>
      <c r="E837" s="133">
        <f t="shared" si="25"/>
        <v>2015</v>
      </c>
      <c r="F837" s="129" t="s">
        <v>2331</v>
      </c>
      <c r="G837" s="134" t="s">
        <v>124</v>
      </c>
      <c r="H837" s="130" t="s">
        <v>2003</v>
      </c>
      <c r="I837" s="140" t="s">
        <v>695</v>
      </c>
      <c r="J837" s="138">
        <f>'11'!D993</f>
        <v>0</v>
      </c>
      <c r="K837" s="141">
        <f>'16'!C45</f>
        <v>0</v>
      </c>
      <c r="L837" s="176" t="str">
        <f>'16'!$B$6</f>
        <v>16 DEMONSTRATIVO DE RECOLHIMENTO DAS CONTRIBUIÇÕES PREVIDENCIÁRIAS AO RGPS</v>
      </c>
    </row>
    <row r="838" spans="2:12" ht="15">
      <c r="B838" s="130" t="str">
        <f t="shared" si="26"/>
        <v>P078</v>
      </c>
      <c r="C838" s="133" t="s">
        <v>124</v>
      </c>
      <c r="D838" s="129" t="s">
        <v>2258</v>
      </c>
      <c r="E838" s="133">
        <f t="shared" si="25"/>
        <v>2015</v>
      </c>
      <c r="F838" s="129" t="s">
        <v>2332</v>
      </c>
      <c r="G838" s="134" t="s">
        <v>124</v>
      </c>
      <c r="H838" s="130" t="s">
        <v>2004</v>
      </c>
      <c r="I838" s="140" t="s">
        <v>695</v>
      </c>
      <c r="J838" s="138">
        <f>'11'!D994</f>
        <v>0</v>
      </c>
      <c r="K838" s="141">
        <f>'16'!C46</f>
        <v>0</v>
      </c>
      <c r="L838" s="176" t="str">
        <f>'16'!$B$6</f>
        <v>16 DEMONSTRATIVO DE RECOLHIMENTO DAS CONTRIBUIÇÕES PREVIDENCIÁRIAS AO RGPS</v>
      </c>
    </row>
    <row r="839" spans="2:12" ht="15">
      <c r="B839" s="130" t="str">
        <f t="shared" si="26"/>
        <v>P078</v>
      </c>
      <c r="C839" s="133" t="s">
        <v>124</v>
      </c>
      <c r="D839" s="129" t="s">
        <v>2258</v>
      </c>
      <c r="E839" s="133">
        <f t="shared" si="25"/>
        <v>2015</v>
      </c>
      <c r="F839" s="129" t="s">
        <v>2333</v>
      </c>
      <c r="G839" s="134" t="s">
        <v>124</v>
      </c>
      <c r="H839" s="130" t="s">
        <v>2005</v>
      </c>
      <c r="I839" s="140" t="s">
        <v>695</v>
      </c>
      <c r="J839" s="138">
        <f>'11'!D995</f>
        <v>0</v>
      </c>
      <c r="K839" s="141">
        <f>'16'!C47</f>
        <v>0</v>
      </c>
      <c r="L839" s="176" t="str">
        <f>'16'!$B$6</f>
        <v>16 DEMONSTRATIVO DE RECOLHIMENTO DAS CONTRIBUIÇÕES PREVIDENCIÁRIAS AO RGPS</v>
      </c>
    </row>
    <row r="840" spans="2:12" ht="15">
      <c r="B840" s="130" t="str">
        <f t="shared" si="26"/>
        <v>P078</v>
      </c>
      <c r="C840" s="133" t="s">
        <v>124</v>
      </c>
      <c r="D840" s="129" t="s">
        <v>2258</v>
      </c>
      <c r="E840" s="133">
        <f t="shared" si="25"/>
        <v>2015</v>
      </c>
      <c r="F840" s="129" t="s">
        <v>2334</v>
      </c>
      <c r="G840" s="134" t="s">
        <v>124</v>
      </c>
      <c r="H840" s="130" t="s">
        <v>2006</v>
      </c>
      <c r="I840" s="140" t="s">
        <v>695</v>
      </c>
      <c r="J840" s="138">
        <f>'11'!D996</f>
        <v>0</v>
      </c>
      <c r="K840" s="141">
        <f>'16'!C48</f>
        <v>0</v>
      </c>
      <c r="L840" s="176" t="str">
        <f>'16'!$B$6</f>
        <v>16 DEMONSTRATIVO DE RECOLHIMENTO DAS CONTRIBUIÇÕES PREVIDENCIÁRIAS AO RGPS</v>
      </c>
    </row>
    <row r="841" spans="2:12" ht="15">
      <c r="B841" s="130" t="str">
        <f t="shared" si="26"/>
        <v>P078</v>
      </c>
      <c r="C841" s="133" t="s">
        <v>124</v>
      </c>
      <c r="D841" s="129" t="s">
        <v>2258</v>
      </c>
      <c r="E841" s="133">
        <f t="shared" si="25"/>
        <v>2015</v>
      </c>
      <c r="F841" s="129" t="s">
        <v>2335</v>
      </c>
      <c r="G841" s="134" t="s">
        <v>124</v>
      </c>
      <c r="H841" s="130" t="s">
        <v>2007</v>
      </c>
      <c r="I841" s="140" t="s">
        <v>695</v>
      </c>
      <c r="J841" s="138">
        <f>'11'!D997</f>
        <v>0</v>
      </c>
      <c r="K841" s="141">
        <f>'16'!C49</f>
        <v>0</v>
      </c>
      <c r="L841" s="176" t="str">
        <f>'16'!$B$6</f>
        <v>16 DEMONSTRATIVO DE RECOLHIMENTO DAS CONTRIBUIÇÕES PREVIDENCIÁRIAS AO RGPS</v>
      </c>
    </row>
    <row r="842" spans="2:12" ht="15">
      <c r="B842" s="130" t="str">
        <f t="shared" si="26"/>
        <v>P078</v>
      </c>
      <c r="C842" s="133" t="s">
        <v>124</v>
      </c>
      <c r="D842" s="129" t="s">
        <v>2258</v>
      </c>
      <c r="E842" s="133">
        <f t="shared" si="25"/>
        <v>2015</v>
      </c>
      <c r="F842" s="129" t="s">
        <v>2336</v>
      </c>
      <c r="G842" s="134" t="s">
        <v>124</v>
      </c>
      <c r="H842" s="130" t="s">
        <v>2008</v>
      </c>
      <c r="I842" s="140" t="s">
        <v>695</v>
      </c>
      <c r="J842" s="138">
        <f>'11'!D998</f>
        <v>0</v>
      </c>
      <c r="K842" s="141">
        <f>'16'!C50</f>
        <v>0</v>
      </c>
      <c r="L842" s="176" t="str">
        <f>'16'!$B$6</f>
        <v>16 DEMONSTRATIVO DE RECOLHIMENTO DAS CONTRIBUIÇÕES PREVIDENCIÁRIAS AO RGPS</v>
      </c>
    </row>
    <row r="843" spans="2:12" ht="15">
      <c r="B843" s="130" t="str">
        <f t="shared" si="26"/>
        <v>P078</v>
      </c>
      <c r="C843" s="133" t="s">
        <v>124</v>
      </c>
      <c r="D843" s="129" t="s">
        <v>2258</v>
      </c>
      <c r="E843" s="133">
        <f t="shared" si="25"/>
        <v>2015</v>
      </c>
      <c r="F843" s="129" t="s">
        <v>2337</v>
      </c>
      <c r="G843" s="134" t="s">
        <v>124</v>
      </c>
      <c r="H843" s="130" t="s">
        <v>2152</v>
      </c>
      <c r="I843" s="140" t="s">
        <v>695</v>
      </c>
      <c r="J843" s="138">
        <f>'11'!D999</f>
        <v>0</v>
      </c>
      <c r="K843" s="141">
        <f>'16'!D38</f>
        <v>0</v>
      </c>
      <c r="L843" s="176" t="str">
        <f>'16'!$B$6</f>
        <v>16 DEMONSTRATIVO DE RECOLHIMENTO DAS CONTRIBUIÇÕES PREVIDENCIÁRIAS AO RGPS</v>
      </c>
    </row>
    <row r="844" spans="2:12" ht="15">
      <c r="B844" s="130" t="str">
        <f t="shared" si="26"/>
        <v>P078</v>
      </c>
      <c r="C844" s="133" t="s">
        <v>124</v>
      </c>
      <c r="D844" s="129" t="s">
        <v>2258</v>
      </c>
      <c r="E844" s="133">
        <f t="shared" si="25"/>
        <v>2015</v>
      </c>
      <c r="F844" s="129" t="s">
        <v>2338</v>
      </c>
      <c r="G844" s="134" t="s">
        <v>124</v>
      </c>
      <c r="H844" s="130" t="s">
        <v>2153</v>
      </c>
      <c r="I844" s="140" t="s">
        <v>695</v>
      </c>
      <c r="J844" s="138">
        <f>'11'!D1000</f>
        <v>0</v>
      </c>
      <c r="K844" s="141">
        <f>'16'!D39</f>
        <v>0</v>
      </c>
      <c r="L844" s="176" t="str">
        <f>'16'!$B$6</f>
        <v>16 DEMONSTRATIVO DE RECOLHIMENTO DAS CONTRIBUIÇÕES PREVIDENCIÁRIAS AO RGPS</v>
      </c>
    </row>
    <row r="845" spans="2:12" ht="15">
      <c r="B845" s="130" t="str">
        <f t="shared" si="26"/>
        <v>P078</v>
      </c>
      <c r="C845" s="133" t="s">
        <v>124</v>
      </c>
      <c r="D845" s="129" t="s">
        <v>2258</v>
      </c>
      <c r="E845" s="133">
        <f t="shared" si="25"/>
        <v>2015</v>
      </c>
      <c r="F845" s="129" t="s">
        <v>2339</v>
      </c>
      <c r="G845" s="134" t="s">
        <v>124</v>
      </c>
      <c r="H845" s="130" t="s">
        <v>2154</v>
      </c>
      <c r="I845" s="140" t="s">
        <v>695</v>
      </c>
      <c r="J845" s="138">
        <f>'11'!D1001</f>
        <v>0</v>
      </c>
      <c r="K845" s="141">
        <f>'16'!D40</f>
        <v>0</v>
      </c>
      <c r="L845" s="176" t="str">
        <f>'16'!$B$6</f>
        <v>16 DEMONSTRATIVO DE RECOLHIMENTO DAS CONTRIBUIÇÕES PREVIDENCIÁRIAS AO RGPS</v>
      </c>
    </row>
    <row r="846" spans="2:12" ht="15">
      <c r="B846" s="130" t="str">
        <f t="shared" si="26"/>
        <v>P078</v>
      </c>
      <c r="C846" s="133" t="s">
        <v>124</v>
      </c>
      <c r="D846" s="129" t="s">
        <v>2258</v>
      </c>
      <c r="E846" s="133">
        <f t="shared" si="25"/>
        <v>2015</v>
      </c>
      <c r="F846" s="129" t="s">
        <v>2340</v>
      </c>
      <c r="G846" s="134" t="s">
        <v>124</v>
      </c>
      <c r="H846" s="130" t="s">
        <v>2155</v>
      </c>
      <c r="I846" s="140" t="s">
        <v>695</v>
      </c>
      <c r="J846" s="138">
        <f>'11'!D1002</f>
        <v>0</v>
      </c>
      <c r="K846" s="141">
        <f>'16'!D41</f>
        <v>0</v>
      </c>
      <c r="L846" s="176" t="str">
        <f>'16'!$B$6</f>
        <v>16 DEMONSTRATIVO DE RECOLHIMENTO DAS CONTRIBUIÇÕES PREVIDENCIÁRIAS AO RGPS</v>
      </c>
    </row>
    <row r="847" spans="2:12" ht="15">
      <c r="B847" s="130" t="str">
        <f t="shared" si="26"/>
        <v>P078</v>
      </c>
      <c r="C847" s="133" t="s">
        <v>124</v>
      </c>
      <c r="D847" s="129" t="s">
        <v>2258</v>
      </c>
      <c r="E847" s="133">
        <f t="shared" si="25"/>
        <v>2015</v>
      </c>
      <c r="F847" s="129" t="s">
        <v>2341</v>
      </c>
      <c r="G847" s="134" t="s">
        <v>124</v>
      </c>
      <c r="H847" s="130" t="s">
        <v>2156</v>
      </c>
      <c r="I847" s="140" t="s">
        <v>695</v>
      </c>
      <c r="J847" s="138">
        <f>'11'!D1003</f>
        <v>0</v>
      </c>
      <c r="K847" s="141">
        <f>'16'!D42</f>
        <v>0</v>
      </c>
      <c r="L847" s="176" t="str">
        <f>'16'!$B$6</f>
        <v>16 DEMONSTRATIVO DE RECOLHIMENTO DAS CONTRIBUIÇÕES PREVIDENCIÁRIAS AO RGPS</v>
      </c>
    </row>
    <row r="848" spans="2:12" ht="15">
      <c r="B848" s="130" t="str">
        <f t="shared" si="26"/>
        <v>P078</v>
      </c>
      <c r="C848" s="133" t="s">
        <v>124</v>
      </c>
      <c r="D848" s="129" t="s">
        <v>2258</v>
      </c>
      <c r="E848" s="133">
        <f t="shared" si="25"/>
        <v>2015</v>
      </c>
      <c r="F848" s="129" t="s">
        <v>2342</v>
      </c>
      <c r="G848" s="134" t="s">
        <v>124</v>
      </c>
      <c r="H848" s="130" t="s">
        <v>2157</v>
      </c>
      <c r="I848" s="140" t="s">
        <v>695</v>
      </c>
      <c r="J848" s="138">
        <f>'11'!D1004</f>
        <v>0</v>
      </c>
      <c r="K848" s="141">
        <f>'16'!D43</f>
        <v>0</v>
      </c>
      <c r="L848" s="176" t="str">
        <f>'16'!$B$6</f>
        <v>16 DEMONSTRATIVO DE RECOLHIMENTO DAS CONTRIBUIÇÕES PREVIDENCIÁRIAS AO RGPS</v>
      </c>
    </row>
    <row r="849" spans="2:12" ht="15">
      <c r="B849" s="130" t="str">
        <f t="shared" si="26"/>
        <v>P078</v>
      </c>
      <c r="C849" s="133" t="s">
        <v>124</v>
      </c>
      <c r="D849" s="129" t="s">
        <v>2258</v>
      </c>
      <c r="E849" s="133">
        <f t="shared" si="25"/>
        <v>2015</v>
      </c>
      <c r="F849" s="129" t="s">
        <v>2343</v>
      </c>
      <c r="G849" s="134" t="s">
        <v>124</v>
      </c>
      <c r="H849" s="130" t="s">
        <v>2158</v>
      </c>
      <c r="I849" s="140" t="s">
        <v>695</v>
      </c>
      <c r="J849" s="138">
        <f>'11'!D1005</f>
        <v>0</v>
      </c>
      <c r="K849" s="141">
        <f>'16'!D44</f>
        <v>0</v>
      </c>
      <c r="L849" s="176" t="str">
        <f>'16'!$B$6</f>
        <v>16 DEMONSTRATIVO DE RECOLHIMENTO DAS CONTRIBUIÇÕES PREVIDENCIÁRIAS AO RGPS</v>
      </c>
    </row>
    <row r="850" spans="2:12" ht="15">
      <c r="B850" s="130" t="str">
        <f t="shared" si="26"/>
        <v>P078</v>
      </c>
      <c r="C850" s="133" t="s">
        <v>124</v>
      </c>
      <c r="D850" s="129" t="s">
        <v>2258</v>
      </c>
      <c r="E850" s="133">
        <f t="shared" si="25"/>
        <v>2015</v>
      </c>
      <c r="F850" s="129" t="s">
        <v>2344</v>
      </c>
      <c r="G850" s="134" t="s">
        <v>124</v>
      </c>
      <c r="H850" s="130" t="s">
        <v>2159</v>
      </c>
      <c r="I850" s="140" t="s">
        <v>695</v>
      </c>
      <c r="J850" s="138">
        <f>'11'!D1006</f>
        <v>0</v>
      </c>
      <c r="K850" s="141">
        <f>'16'!D45</f>
        <v>0</v>
      </c>
      <c r="L850" s="176" t="str">
        <f>'16'!$B$6</f>
        <v>16 DEMONSTRATIVO DE RECOLHIMENTO DAS CONTRIBUIÇÕES PREVIDENCIÁRIAS AO RGPS</v>
      </c>
    </row>
    <row r="851" spans="2:12" ht="15">
      <c r="B851" s="130" t="str">
        <f t="shared" si="26"/>
        <v>P078</v>
      </c>
      <c r="C851" s="133" t="s">
        <v>124</v>
      </c>
      <c r="D851" s="129" t="s">
        <v>2258</v>
      </c>
      <c r="E851" s="133">
        <f t="shared" si="25"/>
        <v>2015</v>
      </c>
      <c r="F851" s="129" t="s">
        <v>2345</v>
      </c>
      <c r="G851" s="134" t="s">
        <v>124</v>
      </c>
      <c r="H851" s="130" t="s">
        <v>2160</v>
      </c>
      <c r="I851" s="140" t="s">
        <v>695</v>
      </c>
      <c r="J851" s="138">
        <f>'11'!D1007</f>
        <v>0</v>
      </c>
      <c r="K851" s="141">
        <f>'16'!D46</f>
        <v>0</v>
      </c>
      <c r="L851" s="176" t="str">
        <f>'16'!$B$6</f>
        <v>16 DEMONSTRATIVO DE RECOLHIMENTO DAS CONTRIBUIÇÕES PREVIDENCIÁRIAS AO RGPS</v>
      </c>
    </row>
    <row r="852" spans="2:12" ht="15">
      <c r="B852" s="130" t="str">
        <f t="shared" si="26"/>
        <v>P078</v>
      </c>
      <c r="C852" s="133" t="s">
        <v>124</v>
      </c>
      <c r="D852" s="129" t="s">
        <v>2258</v>
      </c>
      <c r="E852" s="133">
        <f t="shared" si="25"/>
        <v>2015</v>
      </c>
      <c r="F852" s="129" t="s">
        <v>2346</v>
      </c>
      <c r="G852" s="134" t="s">
        <v>124</v>
      </c>
      <c r="H852" s="130" t="s">
        <v>2161</v>
      </c>
      <c r="I852" s="140" t="s">
        <v>695</v>
      </c>
      <c r="J852" s="138">
        <f>'11'!D1008</f>
        <v>0</v>
      </c>
      <c r="K852" s="141">
        <f>'16'!D47</f>
        <v>0</v>
      </c>
      <c r="L852" s="176" t="str">
        <f>'16'!$B$6</f>
        <v>16 DEMONSTRATIVO DE RECOLHIMENTO DAS CONTRIBUIÇÕES PREVIDENCIÁRIAS AO RGPS</v>
      </c>
    </row>
    <row r="853" spans="2:12" ht="15">
      <c r="B853" s="130" t="str">
        <f t="shared" si="26"/>
        <v>P078</v>
      </c>
      <c r="C853" s="133" t="s">
        <v>124</v>
      </c>
      <c r="D853" s="129" t="s">
        <v>2258</v>
      </c>
      <c r="E853" s="133">
        <f t="shared" si="25"/>
        <v>2015</v>
      </c>
      <c r="F853" s="129" t="s">
        <v>2347</v>
      </c>
      <c r="G853" s="134" t="s">
        <v>124</v>
      </c>
      <c r="H853" s="130" t="s">
        <v>2162</v>
      </c>
      <c r="I853" s="140" t="s">
        <v>695</v>
      </c>
      <c r="J853" s="138">
        <f>'11'!D1009</f>
        <v>0</v>
      </c>
      <c r="K853" s="141">
        <f>'16'!D48</f>
        <v>0</v>
      </c>
      <c r="L853" s="176" t="str">
        <f>'16'!$B$6</f>
        <v>16 DEMONSTRATIVO DE RECOLHIMENTO DAS CONTRIBUIÇÕES PREVIDENCIÁRIAS AO RGPS</v>
      </c>
    </row>
    <row r="854" spans="2:12" ht="15">
      <c r="B854" s="130" t="str">
        <f t="shared" si="26"/>
        <v>P078</v>
      </c>
      <c r="C854" s="133" t="s">
        <v>124</v>
      </c>
      <c r="D854" s="129" t="s">
        <v>2258</v>
      </c>
      <c r="E854" s="133">
        <f t="shared" si="25"/>
        <v>2015</v>
      </c>
      <c r="F854" s="129" t="s">
        <v>2348</v>
      </c>
      <c r="G854" s="134" t="s">
        <v>124</v>
      </c>
      <c r="H854" s="130" t="s">
        <v>2163</v>
      </c>
      <c r="I854" s="140" t="s">
        <v>695</v>
      </c>
      <c r="J854" s="138">
        <f>'11'!D1010</f>
        <v>0</v>
      </c>
      <c r="K854" s="141">
        <f>'16'!D49</f>
        <v>0</v>
      </c>
      <c r="L854" s="176" t="str">
        <f>'16'!$B$6</f>
        <v>16 DEMONSTRATIVO DE RECOLHIMENTO DAS CONTRIBUIÇÕES PREVIDENCIÁRIAS AO RGPS</v>
      </c>
    </row>
    <row r="855" spans="2:12" ht="15">
      <c r="B855" s="130" t="str">
        <f t="shared" si="26"/>
        <v>P078</v>
      </c>
      <c r="C855" s="133" t="s">
        <v>124</v>
      </c>
      <c r="D855" s="129" t="s">
        <v>2258</v>
      </c>
      <c r="E855" s="133">
        <f t="shared" si="25"/>
        <v>2015</v>
      </c>
      <c r="F855" s="129" t="s">
        <v>2349</v>
      </c>
      <c r="G855" s="134" t="s">
        <v>124</v>
      </c>
      <c r="H855" s="130" t="s">
        <v>2164</v>
      </c>
      <c r="I855" s="140" t="s">
        <v>695</v>
      </c>
      <c r="J855" s="138">
        <f>'11'!D1011</f>
        <v>0</v>
      </c>
      <c r="K855" s="141">
        <f>'16'!D50</f>
        <v>0</v>
      </c>
      <c r="L855" s="176" t="str">
        <f>'16'!$B$6</f>
        <v>16 DEMONSTRATIVO DE RECOLHIMENTO DAS CONTRIBUIÇÕES PREVIDENCIÁRIAS AO RGPS</v>
      </c>
    </row>
    <row r="856" spans="2:12" ht="15">
      <c r="B856" s="130" t="str">
        <f t="shared" si="26"/>
        <v>P078</v>
      </c>
      <c r="C856" s="133" t="s">
        <v>124</v>
      </c>
      <c r="D856" s="129" t="s">
        <v>2258</v>
      </c>
      <c r="E856" s="133">
        <f t="shared" si="25"/>
        <v>2015</v>
      </c>
      <c r="F856" s="129" t="s">
        <v>2350</v>
      </c>
      <c r="G856" s="134" t="s">
        <v>124</v>
      </c>
      <c r="H856" s="130" t="s">
        <v>2009</v>
      </c>
      <c r="I856" s="140" t="s">
        <v>695</v>
      </c>
      <c r="J856" s="138">
        <f>'11'!D1012</f>
        <v>0</v>
      </c>
      <c r="K856" s="141">
        <f>'16'!E38</f>
        <v>0</v>
      </c>
      <c r="L856" s="176" t="str">
        <f>'16'!$B$6</f>
        <v>16 DEMONSTRATIVO DE RECOLHIMENTO DAS CONTRIBUIÇÕES PREVIDENCIÁRIAS AO RGPS</v>
      </c>
    </row>
    <row r="857" spans="2:12" ht="15">
      <c r="B857" s="130" t="str">
        <f t="shared" si="26"/>
        <v>P078</v>
      </c>
      <c r="C857" s="133" t="s">
        <v>124</v>
      </c>
      <c r="D857" s="129" t="s">
        <v>2258</v>
      </c>
      <c r="E857" s="133">
        <f aca="true" t="shared" si="27" ref="E857:E894">E856</f>
        <v>2015</v>
      </c>
      <c r="F857" s="129" t="s">
        <v>2351</v>
      </c>
      <c r="G857" s="134" t="s">
        <v>124</v>
      </c>
      <c r="H857" s="130" t="s">
        <v>2010</v>
      </c>
      <c r="I857" s="140" t="s">
        <v>695</v>
      </c>
      <c r="J857" s="138">
        <f>'11'!D1013</f>
        <v>0</v>
      </c>
      <c r="K857" s="141">
        <f>'16'!E39</f>
        <v>0</v>
      </c>
      <c r="L857" s="176" t="str">
        <f>'16'!$B$6</f>
        <v>16 DEMONSTRATIVO DE RECOLHIMENTO DAS CONTRIBUIÇÕES PREVIDENCIÁRIAS AO RGPS</v>
      </c>
    </row>
    <row r="858" spans="2:12" ht="15">
      <c r="B858" s="130" t="str">
        <f t="shared" si="26"/>
        <v>P078</v>
      </c>
      <c r="C858" s="133" t="s">
        <v>124</v>
      </c>
      <c r="D858" s="129" t="s">
        <v>2258</v>
      </c>
      <c r="E858" s="133">
        <f t="shared" si="27"/>
        <v>2015</v>
      </c>
      <c r="F858" s="129" t="s">
        <v>2352</v>
      </c>
      <c r="G858" s="134" t="s">
        <v>124</v>
      </c>
      <c r="H858" s="130" t="s">
        <v>2011</v>
      </c>
      <c r="I858" s="140" t="s">
        <v>695</v>
      </c>
      <c r="J858" s="138">
        <f>'11'!D1014</f>
        <v>0</v>
      </c>
      <c r="K858" s="141">
        <f>'16'!E40</f>
        <v>0</v>
      </c>
      <c r="L858" s="176" t="str">
        <f>'16'!$B$6</f>
        <v>16 DEMONSTRATIVO DE RECOLHIMENTO DAS CONTRIBUIÇÕES PREVIDENCIÁRIAS AO RGPS</v>
      </c>
    </row>
    <row r="859" spans="2:12" ht="15">
      <c r="B859" s="130" t="str">
        <f t="shared" si="26"/>
        <v>P078</v>
      </c>
      <c r="C859" s="133" t="s">
        <v>124</v>
      </c>
      <c r="D859" s="129" t="s">
        <v>2258</v>
      </c>
      <c r="E859" s="133">
        <f t="shared" si="27"/>
        <v>2015</v>
      </c>
      <c r="F859" s="129" t="s">
        <v>2353</v>
      </c>
      <c r="G859" s="134" t="s">
        <v>124</v>
      </c>
      <c r="H859" s="130" t="s">
        <v>2012</v>
      </c>
      <c r="I859" s="140" t="s">
        <v>695</v>
      </c>
      <c r="J859" s="138">
        <f>'11'!D1015</f>
        <v>0</v>
      </c>
      <c r="K859" s="141">
        <f>'16'!E41</f>
        <v>0</v>
      </c>
      <c r="L859" s="176" t="str">
        <f>'16'!$B$6</f>
        <v>16 DEMONSTRATIVO DE RECOLHIMENTO DAS CONTRIBUIÇÕES PREVIDENCIÁRIAS AO RGPS</v>
      </c>
    </row>
    <row r="860" spans="2:12" ht="15">
      <c r="B860" s="130" t="str">
        <f t="shared" si="26"/>
        <v>P078</v>
      </c>
      <c r="C860" s="133" t="s">
        <v>124</v>
      </c>
      <c r="D860" s="129" t="s">
        <v>2258</v>
      </c>
      <c r="E860" s="133">
        <f t="shared" si="27"/>
        <v>2015</v>
      </c>
      <c r="F860" s="129" t="s">
        <v>2354</v>
      </c>
      <c r="G860" s="134" t="s">
        <v>124</v>
      </c>
      <c r="H860" s="130" t="s">
        <v>2013</v>
      </c>
      <c r="I860" s="140" t="s">
        <v>695</v>
      </c>
      <c r="J860" s="138">
        <f>'11'!D1016</f>
        <v>0</v>
      </c>
      <c r="K860" s="141">
        <f>'16'!E42</f>
        <v>0</v>
      </c>
      <c r="L860" s="176" t="str">
        <f>'16'!$B$6</f>
        <v>16 DEMONSTRATIVO DE RECOLHIMENTO DAS CONTRIBUIÇÕES PREVIDENCIÁRIAS AO RGPS</v>
      </c>
    </row>
    <row r="861" spans="2:12" ht="15">
      <c r="B861" s="130" t="str">
        <f t="shared" si="26"/>
        <v>P078</v>
      </c>
      <c r="C861" s="133" t="s">
        <v>124</v>
      </c>
      <c r="D861" s="129" t="s">
        <v>2258</v>
      </c>
      <c r="E861" s="133">
        <f t="shared" si="27"/>
        <v>2015</v>
      </c>
      <c r="F861" s="129" t="s">
        <v>2355</v>
      </c>
      <c r="G861" s="134" t="s">
        <v>124</v>
      </c>
      <c r="H861" s="130" t="s">
        <v>2014</v>
      </c>
      <c r="I861" s="140" t="s">
        <v>695</v>
      </c>
      <c r="J861" s="138">
        <f>'11'!D1017</f>
        <v>0</v>
      </c>
      <c r="K861" s="141">
        <f>'16'!E43</f>
        <v>0</v>
      </c>
      <c r="L861" s="176" t="str">
        <f>'16'!$B$6</f>
        <v>16 DEMONSTRATIVO DE RECOLHIMENTO DAS CONTRIBUIÇÕES PREVIDENCIÁRIAS AO RGPS</v>
      </c>
    </row>
    <row r="862" spans="2:12" ht="15">
      <c r="B862" s="130" t="str">
        <f t="shared" si="26"/>
        <v>P078</v>
      </c>
      <c r="C862" s="133" t="s">
        <v>124</v>
      </c>
      <c r="D862" s="129" t="s">
        <v>2258</v>
      </c>
      <c r="E862" s="133">
        <f t="shared" si="27"/>
        <v>2015</v>
      </c>
      <c r="F862" s="129" t="s">
        <v>2356</v>
      </c>
      <c r="G862" s="134" t="s">
        <v>124</v>
      </c>
      <c r="H862" s="130" t="s">
        <v>2015</v>
      </c>
      <c r="I862" s="140" t="s">
        <v>695</v>
      </c>
      <c r="J862" s="138">
        <f>'11'!D1018</f>
        <v>0</v>
      </c>
      <c r="K862" s="141">
        <f>'16'!E44</f>
        <v>0</v>
      </c>
      <c r="L862" s="176" t="str">
        <f>'16'!$B$6</f>
        <v>16 DEMONSTRATIVO DE RECOLHIMENTO DAS CONTRIBUIÇÕES PREVIDENCIÁRIAS AO RGPS</v>
      </c>
    </row>
    <row r="863" spans="2:12" ht="15">
      <c r="B863" s="130" t="str">
        <f t="shared" si="26"/>
        <v>P078</v>
      </c>
      <c r="C863" s="133" t="s">
        <v>124</v>
      </c>
      <c r="D863" s="129" t="s">
        <v>2258</v>
      </c>
      <c r="E863" s="133">
        <f t="shared" si="27"/>
        <v>2015</v>
      </c>
      <c r="F863" s="129" t="s">
        <v>2357</v>
      </c>
      <c r="G863" s="134" t="s">
        <v>124</v>
      </c>
      <c r="H863" s="130" t="s">
        <v>2016</v>
      </c>
      <c r="I863" s="140" t="s">
        <v>695</v>
      </c>
      <c r="J863" s="138">
        <f>'11'!D1019</f>
        <v>0</v>
      </c>
      <c r="K863" s="141">
        <f>'16'!E45</f>
        <v>0</v>
      </c>
      <c r="L863" s="176" t="str">
        <f>'16'!$B$6</f>
        <v>16 DEMONSTRATIVO DE RECOLHIMENTO DAS CONTRIBUIÇÕES PREVIDENCIÁRIAS AO RGPS</v>
      </c>
    </row>
    <row r="864" spans="2:12" ht="15">
      <c r="B864" s="130" t="str">
        <f aca="true" t="shared" si="28" ref="B864:B894">B863</f>
        <v>P078</v>
      </c>
      <c r="C864" s="133" t="s">
        <v>124</v>
      </c>
      <c r="D864" s="129" t="s">
        <v>2258</v>
      </c>
      <c r="E864" s="133">
        <f t="shared" si="27"/>
        <v>2015</v>
      </c>
      <c r="F864" s="129" t="s">
        <v>2358</v>
      </c>
      <c r="G864" s="134" t="s">
        <v>124</v>
      </c>
      <c r="H864" s="130" t="s">
        <v>2017</v>
      </c>
      <c r="I864" s="140" t="s">
        <v>695</v>
      </c>
      <c r="J864" s="138">
        <f>'11'!D1020</f>
        <v>0</v>
      </c>
      <c r="K864" s="141">
        <f>'16'!E46</f>
        <v>0</v>
      </c>
      <c r="L864" s="176" t="str">
        <f>'16'!$B$6</f>
        <v>16 DEMONSTRATIVO DE RECOLHIMENTO DAS CONTRIBUIÇÕES PREVIDENCIÁRIAS AO RGPS</v>
      </c>
    </row>
    <row r="865" spans="2:12" ht="15">
      <c r="B865" s="130" t="str">
        <f t="shared" si="28"/>
        <v>P078</v>
      </c>
      <c r="C865" s="133" t="s">
        <v>124</v>
      </c>
      <c r="D865" s="129" t="s">
        <v>2258</v>
      </c>
      <c r="E865" s="133">
        <f t="shared" si="27"/>
        <v>2015</v>
      </c>
      <c r="F865" s="129" t="s">
        <v>2359</v>
      </c>
      <c r="G865" s="134" t="s">
        <v>124</v>
      </c>
      <c r="H865" s="130" t="s">
        <v>2018</v>
      </c>
      <c r="I865" s="140" t="s">
        <v>695</v>
      </c>
      <c r="J865" s="138">
        <f>'11'!D1021</f>
        <v>0</v>
      </c>
      <c r="K865" s="141">
        <f>'16'!E47</f>
        <v>0</v>
      </c>
      <c r="L865" s="176" t="str">
        <f>'16'!$B$6</f>
        <v>16 DEMONSTRATIVO DE RECOLHIMENTO DAS CONTRIBUIÇÕES PREVIDENCIÁRIAS AO RGPS</v>
      </c>
    </row>
    <row r="866" spans="2:12" ht="15">
      <c r="B866" s="130" t="str">
        <f t="shared" si="28"/>
        <v>P078</v>
      </c>
      <c r="C866" s="133" t="s">
        <v>124</v>
      </c>
      <c r="D866" s="129" t="s">
        <v>2258</v>
      </c>
      <c r="E866" s="133">
        <f t="shared" si="27"/>
        <v>2015</v>
      </c>
      <c r="F866" s="129" t="s">
        <v>2360</v>
      </c>
      <c r="G866" s="134" t="s">
        <v>124</v>
      </c>
      <c r="H866" s="130" t="s">
        <v>2019</v>
      </c>
      <c r="I866" s="140" t="s">
        <v>695</v>
      </c>
      <c r="J866" s="138">
        <f>'11'!D1022</f>
        <v>0</v>
      </c>
      <c r="K866" s="141">
        <f>'16'!E48</f>
        <v>0</v>
      </c>
      <c r="L866" s="176" t="str">
        <f>'16'!$B$6</f>
        <v>16 DEMONSTRATIVO DE RECOLHIMENTO DAS CONTRIBUIÇÕES PREVIDENCIÁRIAS AO RGPS</v>
      </c>
    </row>
    <row r="867" spans="2:12" ht="15">
      <c r="B867" s="130" t="str">
        <f t="shared" si="28"/>
        <v>P078</v>
      </c>
      <c r="C867" s="133" t="s">
        <v>124</v>
      </c>
      <c r="D867" s="129" t="s">
        <v>2258</v>
      </c>
      <c r="E867" s="133">
        <f t="shared" si="27"/>
        <v>2015</v>
      </c>
      <c r="F867" s="129" t="s">
        <v>2361</v>
      </c>
      <c r="G867" s="134" t="s">
        <v>124</v>
      </c>
      <c r="H867" s="130" t="s">
        <v>2020</v>
      </c>
      <c r="I867" s="140" t="s">
        <v>695</v>
      </c>
      <c r="J867" s="138">
        <f>'11'!D1023</f>
        <v>0</v>
      </c>
      <c r="K867" s="141">
        <f>'16'!E49</f>
        <v>0</v>
      </c>
      <c r="L867" s="176" t="str">
        <f>'16'!$B$6</f>
        <v>16 DEMONSTRATIVO DE RECOLHIMENTO DAS CONTRIBUIÇÕES PREVIDENCIÁRIAS AO RGPS</v>
      </c>
    </row>
    <row r="868" spans="2:12" ht="15">
      <c r="B868" s="130" t="str">
        <f t="shared" si="28"/>
        <v>P078</v>
      </c>
      <c r="C868" s="133" t="s">
        <v>124</v>
      </c>
      <c r="D868" s="129" t="s">
        <v>2258</v>
      </c>
      <c r="E868" s="133">
        <f t="shared" si="27"/>
        <v>2015</v>
      </c>
      <c r="F868" s="129" t="s">
        <v>2362</v>
      </c>
      <c r="G868" s="134" t="s">
        <v>124</v>
      </c>
      <c r="H868" s="130" t="s">
        <v>2021</v>
      </c>
      <c r="I868" s="140" t="s">
        <v>695</v>
      </c>
      <c r="J868" s="138">
        <f>'11'!D1024</f>
        <v>0</v>
      </c>
      <c r="K868" s="141">
        <f>'16'!E50</f>
        <v>0</v>
      </c>
      <c r="L868" s="176" t="str">
        <f>'16'!$B$6</f>
        <v>16 DEMONSTRATIVO DE RECOLHIMENTO DAS CONTRIBUIÇÕES PREVIDENCIÁRIAS AO RGPS</v>
      </c>
    </row>
    <row r="869" spans="2:12" ht="15">
      <c r="B869" s="130" t="str">
        <f t="shared" si="28"/>
        <v>P078</v>
      </c>
      <c r="C869" s="133" t="s">
        <v>124</v>
      </c>
      <c r="D869" s="129" t="s">
        <v>2258</v>
      </c>
      <c r="E869" s="133">
        <f t="shared" si="27"/>
        <v>2015</v>
      </c>
      <c r="F869" s="129" t="s">
        <v>2363</v>
      </c>
      <c r="G869" s="134" t="s">
        <v>124</v>
      </c>
      <c r="H869" s="130" t="s">
        <v>2022</v>
      </c>
      <c r="I869" s="140" t="s">
        <v>695</v>
      </c>
      <c r="J869" s="138">
        <f>'11'!D1025</f>
        <v>0</v>
      </c>
      <c r="K869" s="141">
        <f>'16'!F38</f>
        <v>0</v>
      </c>
      <c r="L869" s="176" t="str">
        <f>'16'!$B$6</f>
        <v>16 DEMONSTRATIVO DE RECOLHIMENTO DAS CONTRIBUIÇÕES PREVIDENCIÁRIAS AO RGPS</v>
      </c>
    </row>
    <row r="870" spans="2:12" ht="15">
      <c r="B870" s="130" t="str">
        <f t="shared" si="28"/>
        <v>P078</v>
      </c>
      <c r="C870" s="133" t="s">
        <v>124</v>
      </c>
      <c r="D870" s="129" t="s">
        <v>2258</v>
      </c>
      <c r="E870" s="133">
        <f t="shared" si="27"/>
        <v>2015</v>
      </c>
      <c r="F870" s="129" t="s">
        <v>2364</v>
      </c>
      <c r="G870" s="134" t="s">
        <v>124</v>
      </c>
      <c r="H870" s="130" t="s">
        <v>2023</v>
      </c>
      <c r="I870" s="140" t="s">
        <v>695</v>
      </c>
      <c r="J870" s="138">
        <f>'11'!D1026</f>
        <v>0</v>
      </c>
      <c r="K870" s="141">
        <f>'16'!F39</f>
        <v>0</v>
      </c>
      <c r="L870" s="176" t="str">
        <f>'16'!$B$6</f>
        <v>16 DEMONSTRATIVO DE RECOLHIMENTO DAS CONTRIBUIÇÕES PREVIDENCIÁRIAS AO RGPS</v>
      </c>
    </row>
    <row r="871" spans="2:12" ht="15">
      <c r="B871" s="130" t="str">
        <f t="shared" si="28"/>
        <v>P078</v>
      </c>
      <c r="C871" s="133" t="s">
        <v>124</v>
      </c>
      <c r="D871" s="129" t="s">
        <v>2258</v>
      </c>
      <c r="E871" s="133">
        <f t="shared" si="27"/>
        <v>2015</v>
      </c>
      <c r="F871" s="129" t="s">
        <v>2365</v>
      </c>
      <c r="G871" s="134" t="s">
        <v>124</v>
      </c>
      <c r="H871" s="130" t="s">
        <v>2024</v>
      </c>
      <c r="I871" s="140" t="s">
        <v>695</v>
      </c>
      <c r="J871" s="138">
        <f>'11'!D1027</f>
        <v>0</v>
      </c>
      <c r="K871" s="141">
        <f>'16'!F40</f>
        <v>0</v>
      </c>
      <c r="L871" s="176" t="str">
        <f>'16'!$B$6</f>
        <v>16 DEMONSTRATIVO DE RECOLHIMENTO DAS CONTRIBUIÇÕES PREVIDENCIÁRIAS AO RGPS</v>
      </c>
    </row>
    <row r="872" spans="2:12" ht="15">
      <c r="B872" s="130" t="str">
        <f t="shared" si="28"/>
        <v>P078</v>
      </c>
      <c r="C872" s="133" t="s">
        <v>124</v>
      </c>
      <c r="D872" s="129" t="s">
        <v>2258</v>
      </c>
      <c r="E872" s="133">
        <f t="shared" si="27"/>
        <v>2015</v>
      </c>
      <c r="F872" s="129" t="s">
        <v>2366</v>
      </c>
      <c r="G872" s="134" t="s">
        <v>124</v>
      </c>
      <c r="H872" s="130" t="s">
        <v>2025</v>
      </c>
      <c r="I872" s="140" t="s">
        <v>695</v>
      </c>
      <c r="J872" s="138">
        <f>'11'!D1028</f>
        <v>0</v>
      </c>
      <c r="K872" s="141">
        <f>'16'!F41</f>
        <v>0</v>
      </c>
      <c r="L872" s="176" t="str">
        <f>'16'!$B$6</f>
        <v>16 DEMONSTRATIVO DE RECOLHIMENTO DAS CONTRIBUIÇÕES PREVIDENCIÁRIAS AO RGPS</v>
      </c>
    </row>
    <row r="873" spans="2:12" ht="15">
      <c r="B873" s="130" t="str">
        <f t="shared" si="28"/>
        <v>P078</v>
      </c>
      <c r="C873" s="133" t="s">
        <v>124</v>
      </c>
      <c r="D873" s="129" t="s">
        <v>2258</v>
      </c>
      <c r="E873" s="133">
        <f t="shared" si="27"/>
        <v>2015</v>
      </c>
      <c r="F873" s="129" t="s">
        <v>2367</v>
      </c>
      <c r="G873" s="134" t="s">
        <v>124</v>
      </c>
      <c r="H873" s="130" t="s">
        <v>2026</v>
      </c>
      <c r="I873" s="140" t="s">
        <v>695</v>
      </c>
      <c r="J873" s="138">
        <f>'11'!D1029</f>
        <v>0</v>
      </c>
      <c r="K873" s="141">
        <f>'16'!F42</f>
        <v>0</v>
      </c>
      <c r="L873" s="176" t="str">
        <f>'16'!$B$6</f>
        <v>16 DEMONSTRATIVO DE RECOLHIMENTO DAS CONTRIBUIÇÕES PREVIDENCIÁRIAS AO RGPS</v>
      </c>
    </row>
    <row r="874" spans="2:12" ht="15">
      <c r="B874" s="130" t="str">
        <f t="shared" si="28"/>
        <v>P078</v>
      </c>
      <c r="C874" s="133" t="s">
        <v>124</v>
      </c>
      <c r="D874" s="129" t="s">
        <v>2258</v>
      </c>
      <c r="E874" s="133">
        <f t="shared" si="27"/>
        <v>2015</v>
      </c>
      <c r="F874" s="129" t="s">
        <v>2368</v>
      </c>
      <c r="G874" s="134" t="s">
        <v>124</v>
      </c>
      <c r="H874" s="130" t="s">
        <v>2027</v>
      </c>
      <c r="I874" s="140" t="s">
        <v>695</v>
      </c>
      <c r="J874" s="138">
        <f>'11'!D1030</f>
        <v>0</v>
      </c>
      <c r="K874" s="141">
        <f>'16'!F43</f>
        <v>0</v>
      </c>
      <c r="L874" s="176" t="str">
        <f>'16'!$B$6</f>
        <v>16 DEMONSTRATIVO DE RECOLHIMENTO DAS CONTRIBUIÇÕES PREVIDENCIÁRIAS AO RGPS</v>
      </c>
    </row>
    <row r="875" spans="2:12" ht="15">
      <c r="B875" s="130" t="str">
        <f t="shared" si="28"/>
        <v>P078</v>
      </c>
      <c r="C875" s="133" t="s">
        <v>124</v>
      </c>
      <c r="D875" s="129" t="s">
        <v>2258</v>
      </c>
      <c r="E875" s="133">
        <f t="shared" si="27"/>
        <v>2015</v>
      </c>
      <c r="F875" s="129" t="s">
        <v>2369</v>
      </c>
      <c r="G875" s="134" t="s">
        <v>124</v>
      </c>
      <c r="H875" s="130" t="s">
        <v>2028</v>
      </c>
      <c r="I875" s="140" t="s">
        <v>695</v>
      </c>
      <c r="J875" s="138">
        <f>'11'!D1031</f>
        <v>0</v>
      </c>
      <c r="K875" s="141">
        <f>'16'!F44</f>
        <v>0</v>
      </c>
      <c r="L875" s="176" t="str">
        <f>'16'!$B$6</f>
        <v>16 DEMONSTRATIVO DE RECOLHIMENTO DAS CONTRIBUIÇÕES PREVIDENCIÁRIAS AO RGPS</v>
      </c>
    </row>
    <row r="876" spans="2:12" ht="15">
      <c r="B876" s="130" t="str">
        <f t="shared" si="28"/>
        <v>P078</v>
      </c>
      <c r="C876" s="133" t="s">
        <v>124</v>
      </c>
      <c r="D876" s="129" t="s">
        <v>2258</v>
      </c>
      <c r="E876" s="133">
        <f t="shared" si="27"/>
        <v>2015</v>
      </c>
      <c r="F876" s="129" t="s">
        <v>2370</v>
      </c>
      <c r="G876" s="134" t="s">
        <v>124</v>
      </c>
      <c r="H876" s="130" t="s">
        <v>2029</v>
      </c>
      <c r="I876" s="140" t="s">
        <v>695</v>
      </c>
      <c r="J876" s="138">
        <f>'11'!D1032</f>
        <v>0</v>
      </c>
      <c r="K876" s="141">
        <f>'16'!F45</f>
        <v>0</v>
      </c>
      <c r="L876" s="176" t="str">
        <f>'16'!$B$6</f>
        <v>16 DEMONSTRATIVO DE RECOLHIMENTO DAS CONTRIBUIÇÕES PREVIDENCIÁRIAS AO RGPS</v>
      </c>
    </row>
    <row r="877" spans="2:12" ht="15">
      <c r="B877" s="130" t="str">
        <f t="shared" si="28"/>
        <v>P078</v>
      </c>
      <c r="C877" s="133" t="s">
        <v>124</v>
      </c>
      <c r="D877" s="129" t="s">
        <v>2258</v>
      </c>
      <c r="E877" s="133">
        <f t="shared" si="27"/>
        <v>2015</v>
      </c>
      <c r="F877" s="129" t="s">
        <v>2371</v>
      </c>
      <c r="G877" s="134" t="s">
        <v>124</v>
      </c>
      <c r="H877" s="130" t="s">
        <v>2030</v>
      </c>
      <c r="I877" s="140" t="s">
        <v>695</v>
      </c>
      <c r="J877" s="138">
        <f>'11'!D1033</f>
        <v>0</v>
      </c>
      <c r="K877" s="141">
        <f>'16'!F46</f>
        <v>0</v>
      </c>
      <c r="L877" s="176" t="str">
        <f>'16'!$B$6</f>
        <v>16 DEMONSTRATIVO DE RECOLHIMENTO DAS CONTRIBUIÇÕES PREVIDENCIÁRIAS AO RGPS</v>
      </c>
    </row>
    <row r="878" spans="2:12" ht="15">
      <c r="B878" s="130" t="str">
        <f t="shared" si="28"/>
        <v>P078</v>
      </c>
      <c r="C878" s="133" t="s">
        <v>124</v>
      </c>
      <c r="D878" s="129" t="s">
        <v>2258</v>
      </c>
      <c r="E878" s="133">
        <f t="shared" si="27"/>
        <v>2015</v>
      </c>
      <c r="F878" s="129" t="s">
        <v>2372</v>
      </c>
      <c r="G878" s="134" t="s">
        <v>124</v>
      </c>
      <c r="H878" s="130" t="s">
        <v>2031</v>
      </c>
      <c r="I878" s="140" t="s">
        <v>695</v>
      </c>
      <c r="J878" s="138">
        <f>'11'!D1034</f>
        <v>0</v>
      </c>
      <c r="K878" s="141">
        <f>'16'!F47</f>
        <v>0</v>
      </c>
      <c r="L878" s="176" t="str">
        <f>'16'!$B$6</f>
        <v>16 DEMONSTRATIVO DE RECOLHIMENTO DAS CONTRIBUIÇÕES PREVIDENCIÁRIAS AO RGPS</v>
      </c>
    </row>
    <row r="879" spans="2:12" ht="15">
      <c r="B879" s="130" t="str">
        <f t="shared" si="28"/>
        <v>P078</v>
      </c>
      <c r="C879" s="133" t="s">
        <v>124</v>
      </c>
      <c r="D879" s="129" t="s">
        <v>2258</v>
      </c>
      <c r="E879" s="133">
        <f t="shared" si="27"/>
        <v>2015</v>
      </c>
      <c r="F879" s="129" t="s">
        <v>2373</v>
      </c>
      <c r="G879" s="134" t="s">
        <v>124</v>
      </c>
      <c r="H879" s="130" t="s">
        <v>2032</v>
      </c>
      <c r="I879" s="140" t="s">
        <v>695</v>
      </c>
      <c r="J879" s="138">
        <f>'11'!D1035</f>
        <v>0</v>
      </c>
      <c r="K879" s="141">
        <f>'16'!F48</f>
        <v>0</v>
      </c>
      <c r="L879" s="176" t="str">
        <f>'16'!$B$6</f>
        <v>16 DEMONSTRATIVO DE RECOLHIMENTO DAS CONTRIBUIÇÕES PREVIDENCIÁRIAS AO RGPS</v>
      </c>
    </row>
    <row r="880" spans="2:12" ht="15">
      <c r="B880" s="130" t="str">
        <f t="shared" si="28"/>
        <v>P078</v>
      </c>
      <c r="C880" s="133" t="s">
        <v>124</v>
      </c>
      <c r="D880" s="129" t="s">
        <v>2258</v>
      </c>
      <c r="E880" s="133">
        <f t="shared" si="27"/>
        <v>2015</v>
      </c>
      <c r="F880" s="129" t="s">
        <v>2374</v>
      </c>
      <c r="G880" s="134" t="s">
        <v>124</v>
      </c>
      <c r="H880" s="130" t="s">
        <v>2033</v>
      </c>
      <c r="I880" s="140" t="s">
        <v>695</v>
      </c>
      <c r="J880" s="138">
        <f>'11'!D1036</f>
        <v>0</v>
      </c>
      <c r="K880" s="141">
        <f>'16'!F49</f>
        <v>0</v>
      </c>
      <c r="L880" s="176" t="str">
        <f>'16'!$B$6</f>
        <v>16 DEMONSTRATIVO DE RECOLHIMENTO DAS CONTRIBUIÇÕES PREVIDENCIÁRIAS AO RGPS</v>
      </c>
    </row>
    <row r="881" spans="2:12" ht="15">
      <c r="B881" s="130" t="str">
        <f t="shared" si="28"/>
        <v>P078</v>
      </c>
      <c r="C881" s="133" t="s">
        <v>124</v>
      </c>
      <c r="D881" s="129" t="s">
        <v>2258</v>
      </c>
      <c r="E881" s="133">
        <f t="shared" si="27"/>
        <v>2015</v>
      </c>
      <c r="F881" s="129" t="s">
        <v>2375</v>
      </c>
      <c r="G881" s="134" t="s">
        <v>124</v>
      </c>
      <c r="H881" s="130" t="s">
        <v>2034</v>
      </c>
      <c r="I881" s="140" t="s">
        <v>695</v>
      </c>
      <c r="J881" s="138">
        <f>'11'!D1037</f>
        <v>0</v>
      </c>
      <c r="K881" s="141">
        <f>'16'!F50</f>
        <v>0</v>
      </c>
      <c r="L881" s="176" t="str">
        <f>'16'!$B$6</f>
        <v>16 DEMONSTRATIVO DE RECOLHIMENTO DAS CONTRIBUIÇÕES PREVIDENCIÁRIAS AO RGPS</v>
      </c>
    </row>
    <row r="882" spans="2:12" ht="15">
      <c r="B882" s="130" t="str">
        <f t="shared" si="28"/>
        <v>P078</v>
      </c>
      <c r="C882" s="133" t="s">
        <v>124</v>
      </c>
      <c r="D882" s="129" t="s">
        <v>2258</v>
      </c>
      <c r="E882" s="133">
        <f t="shared" si="27"/>
        <v>2015</v>
      </c>
      <c r="F882" s="129" t="s">
        <v>2376</v>
      </c>
      <c r="G882" s="134" t="s">
        <v>124</v>
      </c>
      <c r="H882" s="130" t="s">
        <v>1542</v>
      </c>
      <c r="I882" s="140" t="s">
        <v>695</v>
      </c>
      <c r="J882" s="138">
        <f>'11'!D1012</f>
        <v>0</v>
      </c>
      <c r="K882" s="141">
        <f>'16'!G38</f>
        <v>0</v>
      </c>
      <c r="L882" s="176" t="str">
        <f>'16'!$B$6</f>
        <v>16 DEMONSTRATIVO DE RECOLHIMENTO DAS CONTRIBUIÇÕES PREVIDENCIÁRIAS AO RGPS</v>
      </c>
    </row>
    <row r="883" spans="2:12" ht="15">
      <c r="B883" s="130" t="str">
        <f t="shared" si="28"/>
        <v>P078</v>
      </c>
      <c r="C883" s="133" t="s">
        <v>124</v>
      </c>
      <c r="D883" s="129" t="s">
        <v>2258</v>
      </c>
      <c r="E883" s="133">
        <f t="shared" si="27"/>
        <v>2015</v>
      </c>
      <c r="F883" s="129" t="s">
        <v>2377</v>
      </c>
      <c r="G883" s="134" t="s">
        <v>124</v>
      </c>
      <c r="H883" s="130" t="s">
        <v>1543</v>
      </c>
      <c r="I883" s="140" t="s">
        <v>695</v>
      </c>
      <c r="J883" s="138">
        <f>'11'!D1013</f>
        <v>0</v>
      </c>
      <c r="K883" s="141">
        <f>'16'!G39</f>
        <v>0</v>
      </c>
      <c r="L883" s="176" t="str">
        <f>'16'!$B$6</f>
        <v>16 DEMONSTRATIVO DE RECOLHIMENTO DAS CONTRIBUIÇÕES PREVIDENCIÁRIAS AO RGPS</v>
      </c>
    </row>
    <row r="884" spans="2:12" ht="15">
      <c r="B884" s="130" t="str">
        <f t="shared" si="28"/>
        <v>P078</v>
      </c>
      <c r="C884" s="133" t="s">
        <v>124</v>
      </c>
      <c r="D884" s="129" t="s">
        <v>2258</v>
      </c>
      <c r="E884" s="133">
        <f t="shared" si="27"/>
        <v>2015</v>
      </c>
      <c r="F884" s="129" t="s">
        <v>2378</v>
      </c>
      <c r="G884" s="134" t="s">
        <v>124</v>
      </c>
      <c r="H884" s="130" t="s">
        <v>1544</v>
      </c>
      <c r="I884" s="140" t="s">
        <v>695</v>
      </c>
      <c r="J884" s="138">
        <f>'11'!D1014</f>
        <v>0</v>
      </c>
      <c r="K884" s="141">
        <f>'16'!G40</f>
        <v>0</v>
      </c>
      <c r="L884" s="176" t="str">
        <f>'16'!$B$6</f>
        <v>16 DEMONSTRATIVO DE RECOLHIMENTO DAS CONTRIBUIÇÕES PREVIDENCIÁRIAS AO RGPS</v>
      </c>
    </row>
    <row r="885" spans="2:12" ht="15">
      <c r="B885" s="130" t="str">
        <f t="shared" si="28"/>
        <v>P078</v>
      </c>
      <c r="C885" s="133" t="s">
        <v>124</v>
      </c>
      <c r="D885" s="129" t="s">
        <v>2258</v>
      </c>
      <c r="E885" s="133">
        <f t="shared" si="27"/>
        <v>2015</v>
      </c>
      <c r="F885" s="129" t="s">
        <v>2379</v>
      </c>
      <c r="G885" s="134" t="s">
        <v>124</v>
      </c>
      <c r="H885" s="130" t="s">
        <v>1545</v>
      </c>
      <c r="I885" s="140" t="s">
        <v>695</v>
      </c>
      <c r="J885" s="138">
        <f>'11'!D1015</f>
        <v>0</v>
      </c>
      <c r="K885" s="141">
        <f>'16'!G41</f>
        <v>0</v>
      </c>
      <c r="L885" s="176" t="str">
        <f>'16'!$B$6</f>
        <v>16 DEMONSTRATIVO DE RECOLHIMENTO DAS CONTRIBUIÇÕES PREVIDENCIÁRIAS AO RGPS</v>
      </c>
    </row>
    <row r="886" spans="2:12" ht="15">
      <c r="B886" s="130" t="str">
        <f t="shared" si="28"/>
        <v>P078</v>
      </c>
      <c r="C886" s="133" t="s">
        <v>124</v>
      </c>
      <c r="D886" s="129" t="s">
        <v>2258</v>
      </c>
      <c r="E886" s="133">
        <f t="shared" si="27"/>
        <v>2015</v>
      </c>
      <c r="F886" s="129" t="s">
        <v>2380</v>
      </c>
      <c r="G886" s="134" t="s">
        <v>124</v>
      </c>
      <c r="H886" s="130" t="s">
        <v>1546</v>
      </c>
      <c r="I886" s="140" t="s">
        <v>695</v>
      </c>
      <c r="J886" s="138">
        <f>'11'!D1016</f>
        <v>0</v>
      </c>
      <c r="K886" s="141">
        <f>'16'!G42</f>
        <v>0</v>
      </c>
      <c r="L886" s="176" t="str">
        <f>'16'!$B$6</f>
        <v>16 DEMONSTRATIVO DE RECOLHIMENTO DAS CONTRIBUIÇÕES PREVIDENCIÁRIAS AO RGPS</v>
      </c>
    </row>
    <row r="887" spans="2:12" ht="15">
      <c r="B887" s="130" t="str">
        <f t="shared" si="28"/>
        <v>P078</v>
      </c>
      <c r="C887" s="133" t="s">
        <v>124</v>
      </c>
      <c r="D887" s="129" t="s">
        <v>2258</v>
      </c>
      <c r="E887" s="133">
        <f t="shared" si="27"/>
        <v>2015</v>
      </c>
      <c r="F887" s="129" t="s">
        <v>2381</v>
      </c>
      <c r="G887" s="134" t="s">
        <v>124</v>
      </c>
      <c r="H887" s="130" t="s">
        <v>1547</v>
      </c>
      <c r="I887" s="140" t="s">
        <v>695</v>
      </c>
      <c r="J887" s="138">
        <f>'11'!D1017</f>
        <v>0</v>
      </c>
      <c r="K887" s="141">
        <f>'16'!G43</f>
        <v>0</v>
      </c>
      <c r="L887" s="176" t="str">
        <f>'16'!$B$6</f>
        <v>16 DEMONSTRATIVO DE RECOLHIMENTO DAS CONTRIBUIÇÕES PREVIDENCIÁRIAS AO RGPS</v>
      </c>
    </row>
    <row r="888" spans="2:12" ht="15">
      <c r="B888" s="130" t="str">
        <f t="shared" si="28"/>
        <v>P078</v>
      </c>
      <c r="C888" s="133" t="s">
        <v>124</v>
      </c>
      <c r="D888" s="129" t="s">
        <v>2258</v>
      </c>
      <c r="E888" s="133">
        <f t="shared" si="27"/>
        <v>2015</v>
      </c>
      <c r="F888" s="129" t="s">
        <v>2382</v>
      </c>
      <c r="G888" s="134" t="s">
        <v>124</v>
      </c>
      <c r="H888" s="130" t="s">
        <v>1548</v>
      </c>
      <c r="I888" s="140" t="s">
        <v>695</v>
      </c>
      <c r="J888" s="138">
        <f>'11'!D1018</f>
        <v>0</v>
      </c>
      <c r="K888" s="141">
        <f>'16'!G44</f>
        <v>0</v>
      </c>
      <c r="L888" s="176" t="str">
        <f>'16'!$B$6</f>
        <v>16 DEMONSTRATIVO DE RECOLHIMENTO DAS CONTRIBUIÇÕES PREVIDENCIÁRIAS AO RGPS</v>
      </c>
    </row>
    <row r="889" spans="2:12" ht="15">
      <c r="B889" s="130" t="str">
        <f t="shared" si="28"/>
        <v>P078</v>
      </c>
      <c r="C889" s="133" t="s">
        <v>124</v>
      </c>
      <c r="D889" s="129" t="s">
        <v>2258</v>
      </c>
      <c r="E889" s="133">
        <f t="shared" si="27"/>
        <v>2015</v>
      </c>
      <c r="F889" s="129" t="s">
        <v>2383</v>
      </c>
      <c r="G889" s="134" t="s">
        <v>124</v>
      </c>
      <c r="H889" s="130" t="s">
        <v>1549</v>
      </c>
      <c r="I889" s="140" t="s">
        <v>695</v>
      </c>
      <c r="J889" s="138">
        <f>'11'!D1019</f>
        <v>0</v>
      </c>
      <c r="K889" s="141">
        <f>'16'!G45</f>
        <v>0</v>
      </c>
      <c r="L889" s="176" t="str">
        <f>'16'!$B$6</f>
        <v>16 DEMONSTRATIVO DE RECOLHIMENTO DAS CONTRIBUIÇÕES PREVIDENCIÁRIAS AO RGPS</v>
      </c>
    </row>
    <row r="890" spans="2:12" ht="15">
      <c r="B890" s="130" t="str">
        <f t="shared" si="28"/>
        <v>P078</v>
      </c>
      <c r="C890" s="133" t="s">
        <v>124</v>
      </c>
      <c r="D890" s="129" t="s">
        <v>2258</v>
      </c>
      <c r="E890" s="133">
        <f t="shared" si="27"/>
        <v>2015</v>
      </c>
      <c r="F890" s="129" t="s">
        <v>2384</v>
      </c>
      <c r="G890" s="134" t="s">
        <v>124</v>
      </c>
      <c r="H890" s="130" t="s">
        <v>1550</v>
      </c>
      <c r="I890" s="140" t="s">
        <v>695</v>
      </c>
      <c r="J890" s="138">
        <f>'11'!D1020</f>
        <v>0</v>
      </c>
      <c r="K890" s="141">
        <f>'16'!G46</f>
        <v>0</v>
      </c>
      <c r="L890" s="176" t="str">
        <f>'16'!$B$6</f>
        <v>16 DEMONSTRATIVO DE RECOLHIMENTO DAS CONTRIBUIÇÕES PREVIDENCIÁRIAS AO RGPS</v>
      </c>
    </row>
    <row r="891" spans="2:12" ht="15">
      <c r="B891" s="130" t="str">
        <f t="shared" si="28"/>
        <v>P078</v>
      </c>
      <c r="C891" s="133" t="s">
        <v>124</v>
      </c>
      <c r="D891" s="129" t="s">
        <v>2258</v>
      </c>
      <c r="E891" s="133">
        <f t="shared" si="27"/>
        <v>2015</v>
      </c>
      <c r="F891" s="129" t="s">
        <v>2385</v>
      </c>
      <c r="G891" s="134" t="s">
        <v>124</v>
      </c>
      <c r="H891" s="130" t="s">
        <v>1551</v>
      </c>
      <c r="I891" s="140" t="s">
        <v>695</v>
      </c>
      <c r="J891" s="138">
        <f>'11'!D1021</f>
        <v>0</v>
      </c>
      <c r="K891" s="141">
        <f>'16'!G47</f>
        <v>0</v>
      </c>
      <c r="L891" s="176" t="str">
        <f>'16'!$B$6</f>
        <v>16 DEMONSTRATIVO DE RECOLHIMENTO DAS CONTRIBUIÇÕES PREVIDENCIÁRIAS AO RGPS</v>
      </c>
    </row>
    <row r="892" spans="2:12" ht="15">
      <c r="B892" s="130" t="str">
        <f t="shared" si="28"/>
        <v>P078</v>
      </c>
      <c r="C892" s="133" t="s">
        <v>124</v>
      </c>
      <c r="D892" s="129" t="s">
        <v>2258</v>
      </c>
      <c r="E892" s="133">
        <f t="shared" si="27"/>
        <v>2015</v>
      </c>
      <c r="F892" s="129" t="s">
        <v>2386</v>
      </c>
      <c r="G892" s="134" t="s">
        <v>124</v>
      </c>
      <c r="H892" s="130" t="s">
        <v>1552</v>
      </c>
      <c r="I892" s="140" t="s">
        <v>695</v>
      </c>
      <c r="J892" s="138">
        <f>'11'!D1022</f>
        <v>0</v>
      </c>
      <c r="K892" s="141">
        <f>'16'!G48</f>
        <v>0</v>
      </c>
      <c r="L892" s="176" t="str">
        <f>'16'!$B$6</f>
        <v>16 DEMONSTRATIVO DE RECOLHIMENTO DAS CONTRIBUIÇÕES PREVIDENCIÁRIAS AO RGPS</v>
      </c>
    </row>
    <row r="893" spans="2:12" ht="15">
      <c r="B893" s="130" t="str">
        <f t="shared" si="28"/>
        <v>P078</v>
      </c>
      <c r="C893" s="133" t="s">
        <v>124</v>
      </c>
      <c r="D893" s="129" t="s">
        <v>2258</v>
      </c>
      <c r="E893" s="133">
        <f t="shared" si="27"/>
        <v>2015</v>
      </c>
      <c r="F893" s="129" t="s">
        <v>2387</v>
      </c>
      <c r="G893" s="134" t="s">
        <v>124</v>
      </c>
      <c r="H893" s="130" t="s">
        <v>1553</v>
      </c>
      <c r="I893" s="140" t="s">
        <v>695</v>
      </c>
      <c r="J893" s="138">
        <f>'11'!D1023</f>
        <v>0</v>
      </c>
      <c r="K893" s="141">
        <f>'16'!G49</f>
        <v>0</v>
      </c>
      <c r="L893" s="176" t="str">
        <f>'16'!$B$6</f>
        <v>16 DEMONSTRATIVO DE RECOLHIMENTO DAS CONTRIBUIÇÕES PREVIDENCIÁRIAS AO RGPS</v>
      </c>
    </row>
    <row r="894" spans="2:12" ht="15">
      <c r="B894" s="130" t="str">
        <f t="shared" si="28"/>
        <v>P078</v>
      </c>
      <c r="C894" s="133" t="s">
        <v>124</v>
      </c>
      <c r="D894" s="129" t="s">
        <v>2258</v>
      </c>
      <c r="E894" s="133">
        <f t="shared" si="27"/>
        <v>2015</v>
      </c>
      <c r="F894" s="129" t="s">
        <v>2388</v>
      </c>
      <c r="G894" s="134" t="s">
        <v>124</v>
      </c>
      <c r="H894" s="130" t="s">
        <v>1554</v>
      </c>
      <c r="I894" s="140" t="s">
        <v>695</v>
      </c>
      <c r="J894" s="138">
        <f>'11'!D1024</f>
        <v>0</v>
      </c>
      <c r="K894" s="141">
        <f>'16'!G50</f>
        <v>0</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15" stopIfTrue="1">
      <formula>AND(#REF!&lt;&gt;"x",J5&lt;&gt;U5)</formula>
    </cfRule>
  </conditionalFormatting>
  <conditionalFormatting sqref="J7">
    <cfRule type="expression" priority="42" dxfId="115" stopIfTrue="1">
      <formula>AND(#REF!&lt;&gt;"x",J7&lt;&gt;U7)</formula>
    </cfRule>
  </conditionalFormatting>
  <conditionalFormatting sqref="J8">
    <cfRule type="expression" priority="41" dxfId="115" stopIfTrue="1">
      <formula>AND(#REF!&lt;&gt;"x",J8&lt;&gt;U8)</formula>
    </cfRule>
  </conditionalFormatting>
  <conditionalFormatting sqref="J11">
    <cfRule type="expression" priority="40" dxfId="115" stopIfTrue="1">
      <formula>AND(#REF!&lt;&gt;"x",J11&lt;&gt;U11)</formula>
    </cfRule>
  </conditionalFormatting>
  <conditionalFormatting sqref="J13">
    <cfRule type="expression" priority="39" dxfId="115" stopIfTrue="1">
      <formula>AND(#REF!&lt;&gt;"x",J13&lt;&gt;U13)</formula>
    </cfRule>
  </conditionalFormatting>
  <conditionalFormatting sqref="J14">
    <cfRule type="expression" priority="38" dxfId="115" stopIfTrue="1">
      <formula>AND(#REF!&lt;&gt;"x",J14&lt;&gt;U14)</formula>
    </cfRule>
  </conditionalFormatting>
  <conditionalFormatting sqref="J17">
    <cfRule type="expression" priority="37" dxfId="115" stopIfTrue="1">
      <formula>AND(#REF!&lt;&gt;"x",J17&lt;&gt;U17)</formula>
    </cfRule>
  </conditionalFormatting>
  <conditionalFormatting sqref="J19">
    <cfRule type="expression" priority="36" dxfId="115" stopIfTrue="1">
      <formula>AND(#REF!&lt;&gt;"x",J19&lt;&gt;U19)</formula>
    </cfRule>
  </conditionalFormatting>
  <conditionalFormatting sqref="J20">
    <cfRule type="expression" priority="35" dxfId="115" stopIfTrue="1">
      <formula>AND(#REF!&lt;&gt;"x",J20&lt;&gt;U20)</formula>
    </cfRule>
  </conditionalFormatting>
  <conditionalFormatting sqref="J23">
    <cfRule type="expression" priority="34" dxfId="115" stopIfTrue="1">
      <formula>AND(#REF!&lt;&gt;"x",J23&lt;&gt;U23)</formula>
    </cfRule>
  </conditionalFormatting>
  <conditionalFormatting sqref="J25">
    <cfRule type="expression" priority="33" dxfId="115" stopIfTrue="1">
      <formula>AND(#REF!&lt;&gt;"x",J25&lt;&gt;U25)</formula>
    </cfRule>
  </conditionalFormatting>
  <conditionalFormatting sqref="J26">
    <cfRule type="expression" priority="32" dxfId="115" stopIfTrue="1">
      <formula>AND(#REF!&lt;&gt;"x",J26&lt;&gt;U26)</formula>
    </cfRule>
  </conditionalFormatting>
  <conditionalFormatting sqref="J371:J392">
    <cfRule type="expression" priority="31" dxfId="115" stopIfTrue="1">
      <formula>AND(#REF!&lt;&gt;"x",J371&lt;&gt;U371)</formula>
    </cfRule>
  </conditionalFormatting>
  <conditionalFormatting sqref="J394:J413">
    <cfRule type="expression" priority="30" dxfId="115" stopIfTrue="1">
      <formula>AND(#REF!&lt;&gt;"x",J394&lt;&gt;U393)</formula>
    </cfRule>
  </conditionalFormatting>
  <conditionalFormatting sqref="J393">
    <cfRule type="expression" priority="29" dxfId="115" stopIfTrue="1">
      <formula>AND(#REF!&lt;&gt;"x",J393&lt;&gt;U393)</formula>
    </cfRule>
  </conditionalFormatting>
  <conditionalFormatting sqref="K5">
    <cfRule type="expression" priority="28" dxfId="115" stopIfTrue="1">
      <formula>AND(#REF!&lt;&gt;"x",K5&lt;&gt;V5)</formula>
    </cfRule>
  </conditionalFormatting>
  <conditionalFormatting sqref="K7">
    <cfRule type="expression" priority="27" dxfId="115" stopIfTrue="1">
      <formula>AND(#REF!&lt;&gt;"x",K7&lt;&gt;V7)</formula>
    </cfRule>
  </conditionalFormatting>
  <conditionalFormatting sqref="K8">
    <cfRule type="expression" priority="26" dxfId="115" stopIfTrue="1">
      <formula>AND(#REF!&lt;&gt;"x",K8&lt;&gt;V8)</formula>
    </cfRule>
  </conditionalFormatting>
  <conditionalFormatting sqref="K11">
    <cfRule type="expression" priority="25" dxfId="115" stopIfTrue="1">
      <formula>AND(#REF!&lt;&gt;"x",K11&lt;&gt;V11)</formula>
    </cfRule>
  </conditionalFormatting>
  <conditionalFormatting sqref="K13">
    <cfRule type="expression" priority="24" dxfId="115" stopIfTrue="1">
      <formula>AND(#REF!&lt;&gt;"x",K13&lt;&gt;V13)</formula>
    </cfRule>
  </conditionalFormatting>
  <conditionalFormatting sqref="K14">
    <cfRule type="expression" priority="23" dxfId="115" stopIfTrue="1">
      <formula>AND(#REF!&lt;&gt;"x",K14&lt;&gt;V14)</formula>
    </cfRule>
  </conditionalFormatting>
  <conditionalFormatting sqref="K17">
    <cfRule type="expression" priority="22" dxfId="115" stopIfTrue="1">
      <formula>AND(#REF!&lt;&gt;"x",K17&lt;&gt;V17)</formula>
    </cfRule>
  </conditionalFormatting>
  <conditionalFormatting sqref="K19">
    <cfRule type="expression" priority="21" dxfId="115" stopIfTrue="1">
      <formula>AND(#REF!&lt;&gt;"x",K19&lt;&gt;V19)</formula>
    </cfRule>
  </conditionalFormatting>
  <conditionalFormatting sqref="K20">
    <cfRule type="expression" priority="20" dxfId="115" stopIfTrue="1">
      <formula>AND(#REF!&lt;&gt;"x",K20&lt;&gt;V20)</formula>
    </cfRule>
  </conditionalFormatting>
  <conditionalFormatting sqref="K23">
    <cfRule type="expression" priority="19" dxfId="115" stopIfTrue="1">
      <formula>AND(#REF!&lt;&gt;"x",K23&lt;&gt;V23)</formula>
    </cfRule>
  </conditionalFormatting>
  <conditionalFormatting sqref="K7">
    <cfRule type="expression" priority="18" dxfId="115" stopIfTrue="1">
      <formula>AND(#REF!&lt;&gt;"x",K7&lt;&gt;V7)</formula>
    </cfRule>
  </conditionalFormatting>
  <conditionalFormatting sqref="K8">
    <cfRule type="expression" priority="17" dxfId="115" stopIfTrue="1">
      <formula>AND(#REF!&lt;&gt;"x",K8&lt;&gt;V8)</formula>
    </cfRule>
  </conditionalFormatting>
  <conditionalFormatting sqref="K8">
    <cfRule type="expression" priority="16" dxfId="115" stopIfTrue="1">
      <formula>AND(#REF!&lt;&gt;"x",K8&lt;&gt;V8)</formula>
    </cfRule>
  </conditionalFormatting>
  <conditionalFormatting sqref="K13">
    <cfRule type="expression" priority="15" dxfId="115" stopIfTrue="1">
      <formula>AND(#REF!&lt;&gt;"x",K13&lt;&gt;V13)</formula>
    </cfRule>
  </conditionalFormatting>
  <conditionalFormatting sqref="K14">
    <cfRule type="expression" priority="14" dxfId="115" stopIfTrue="1">
      <formula>AND(#REF!&lt;&gt;"x",K14&lt;&gt;V14)</formula>
    </cfRule>
  </conditionalFormatting>
  <conditionalFormatting sqref="K13">
    <cfRule type="expression" priority="13" dxfId="115" stopIfTrue="1">
      <formula>AND(#REF!&lt;&gt;"x",K13&lt;&gt;V13)</formula>
    </cfRule>
  </conditionalFormatting>
  <conditionalFormatting sqref="K14">
    <cfRule type="expression" priority="12" dxfId="115" stopIfTrue="1">
      <formula>AND(#REF!&lt;&gt;"x",K14&lt;&gt;V14)</formula>
    </cfRule>
  </conditionalFormatting>
  <conditionalFormatting sqref="K14">
    <cfRule type="expression" priority="11" dxfId="115" stopIfTrue="1">
      <formula>AND(#REF!&lt;&gt;"x",K14&lt;&gt;V14)</formula>
    </cfRule>
  </conditionalFormatting>
  <conditionalFormatting sqref="K19">
    <cfRule type="expression" priority="10" dxfId="115" stopIfTrue="1">
      <formula>AND(#REF!&lt;&gt;"x",K19&lt;&gt;V19)</formula>
    </cfRule>
  </conditionalFormatting>
  <conditionalFormatting sqref="K20">
    <cfRule type="expression" priority="9" dxfId="115" stopIfTrue="1">
      <formula>AND(#REF!&lt;&gt;"x",K20&lt;&gt;V20)</formula>
    </cfRule>
  </conditionalFormatting>
  <conditionalFormatting sqref="K19">
    <cfRule type="expression" priority="8" dxfId="115" stopIfTrue="1">
      <formula>AND(#REF!&lt;&gt;"x",K19&lt;&gt;V19)</formula>
    </cfRule>
  </conditionalFormatting>
  <conditionalFormatting sqref="K20">
    <cfRule type="expression" priority="7" dxfId="115" stopIfTrue="1">
      <formula>AND(#REF!&lt;&gt;"x",K20&lt;&gt;V20)</formula>
    </cfRule>
  </conditionalFormatting>
  <conditionalFormatting sqref="K20">
    <cfRule type="expression" priority="6" dxfId="115" stopIfTrue="1">
      <formula>AND(#REF!&lt;&gt;"x",K20&lt;&gt;V20)</formula>
    </cfRule>
  </conditionalFormatting>
  <conditionalFormatting sqref="K25">
    <cfRule type="expression" priority="5" dxfId="115" stopIfTrue="1">
      <formula>AND(#REF!&lt;&gt;"x",K25&lt;&gt;V25)</formula>
    </cfRule>
  </conditionalFormatting>
  <conditionalFormatting sqref="K26">
    <cfRule type="expression" priority="4" dxfId="115" stopIfTrue="1">
      <formula>AND(#REF!&lt;&gt;"x",K26&lt;&gt;V26)</formula>
    </cfRule>
  </conditionalFormatting>
  <conditionalFormatting sqref="K25">
    <cfRule type="expression" priority="3" dxfId="115" stopIfTrue="1">
      <formula>AND(#REF!&lt;&gt;"x",K25&lt;&gt;V25)</formula>
    </cfRule>
  </conditionalFormatting>
  <conditionalFormatting sqref="K26">
    <cfRule type="expression" priority="2" dxfId="115" stopIfTrue="1">
      <formula>AND(#REF!&lt;&gt;"x",K26&lt;&gt;V26)</formula>
    </cfRule>
  </conditionalFormatting>
  <conditionalFormatting sqref="K26">
    <cfRule type="expression" priority="1" dxfId="115"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tabSelected="1" zoomScale="85" zoomScaleNormal="85" zoomScalePageLayoutView="0" workbookViewId="0" topLeftCell="A1">
      <selection activeCell="B16" sqref="B16"/>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3" t="s">
        <v>414</v>
      </c>
      <c r="C3" s="213"/>
    </row>
    <row r="4" spans="2:3" ht="15.75">
      <c r="B4" s="213" t="s">
        <v>1939</v>
      </c>
      <c r="C4" s="213"/>
    </row>
    <row r="6" spans="2:3" ht="57" customHeight="1" thickBot="1">
      <c r="B6" s="214" t="s">
        <v>1988</v>
      </c>
      <c r="C6" s="214"/>
    </row>
    <row r="7" spans="2:3" ht="27" customHeight="1" thickBot="1" thickTop="1">
      <c r="B7" s="211" t="s">
        <v>1567</v>
      </c>
      <c r="C7" s="212"/>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1976</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16" stopIfTrue="1">
      <formula>J11=FALSE</formula>
    </cfRule>
    <cfRule type="expression" priority="6" dxfId="117"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6" t="str">
        <f>"APLICATIVO DE INFORMAÇÕES MUNICIPAIS ESTRUTURADAS "&amp;BDValores!E2&amp;" - PRESTAÇÃO DE CONTAS DO PREFEITO MUNICIPAL"</f>
        <v>APLICATIVO DE INFORMAÇÕES MUNICIPAIS ESTRUTURADAS 2015 - PRESTAÇÃO DE CONTAS DO PREFEITO MUNICIPAL</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row>
    <row r="3" spans="1:38" s="10" customFormat="1" ht="18.75" customHeight="1">
      <c r="A3" s="35"/>
      <c r="B3" s="215" t="str">
        <f>IF(SUM!$G$3="","",IF(SUM!$G$3="RECIFE","CIDADE DO RECIFE","MUNICÍPIO DE "&amp;UPPER(SUM!G3)))</f>
        <v>MUNICÍPIO DE ILHA DE ITAMARACÁ</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7" t="str">
        <f>UPPER(MENU!B11)</f>
        <v>01 DADOS DO RESPONSÁVEL PELO PREENCHIMENTO DESTE APLICATIVO</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9"/>
    </row>
    <row r="7" spans="1:3" ht="12.75">
      <c r="A7" s="70"/>
      <c r="B7" s="71"/>
      <c r="C7" s="72"/>
    </row>
    <row r="8" spans="1:3" ht="12.75">
      <c r="A8" s="70"/>
      <c r="B8" s="71"/>
      <c r="C8" s="72"/>
    </row>
    <row r="9" spans="1:22" ht="12.75">
      <c r="A9" s="70"/>
      <c r="B9" s="72"/>
      <c r="C9" s="70" t="s">
        <v>1824</v>
      </c>
      <c r="D9" s="72"/>
      <c r="E9" s="73"/>
      <c r="F9" s="223" t="s">
        <v>2444</v>
      </c>
      <c r="G9" s="223"/>
      <c r="H9" s="223"/>
      <c r="I9" s="223"/>
      <c r="J9" s="223"/>
      <c r="K9" s="223"/>
      <c r="L9" s="223"/>
      <c r="M9" s="223"/>
      <c r="N9" s="223"/>
      <c r="O9" s="223"/>
      <c r="P9" s="223"/>
      <c r="Q9" s="223"/>
      <c r="R9" s="223"/>
      <c r="S9" s="223"/>
      <c r="T9" s="223"/>
      <c r="U9" s="223"/>
      <c r="V9" s="223"/>
    </row>
    <row r="10" spans="1:22" ht="12.75">
      <c r="A10" s="70"/>
      <c r="B10" s="72"/>
      <c r="C10" s="70" t="s">
        <v>223</v>
      </c>
      <c r="D10" s="72"/>
      <c r="E10" s="73"/>
      <c r="F10" s="223" t="s">
        <v>2445</v>
      </c>
      <c r="G10" s="223"/>
      <c r="H10" s="223"/>
      <c r="I10" s="223"/>
      <c r="J10" s="223"/>
      <c r="K10" s="223"/>
      <c r="L10" s="223"/>
      <c r="M10" s="223"/>
      <c r="N10" s="223"/>
      <c r="O10" s="223"/>
      <c r="P10" s="223"/>
      <c r="Q10" s="223"/>
      <c r="R10" s="223"/>
      <c r="S10" s="223"/>
      <c r="T10" s="223"/>
      <c r="U10" s="223"/>
      <c r="V10" s="223"/>
    </row>
    <row r="11" spans="1:11" ht="12.75">
      <c r="A11" s="70"/>
      <c r="B11" s="72"/>
      <c r="C11" s="70" t="s">
        <v>224</v>
      </c>
      <c r="D11" s="72"/>
      <c r="E11" s="73"/>
      <c r="F11" s="223">
        <v>8196015902</v>
      </c>
      <c r="G11" s="223"/>
      <c r="H11" s="223"/>
      <c r="I11" s="223"/>
      <c r="J11" s="223"/>
      <c r="K11" s="82" t="s">
        <v>1630</v>
      </c>
    </row>
    <row r="12" spans="1:3" ht="14.25" customHeight="1">
      <c r="A12" s="70"/>
      <c r="B12" s="71"/>
      <c r="C12" s="72"/>
    </row>
    <row r="13" spans="1:3" ht="18.75" customHeight="1">
      <c r="A13" s="70"/>
      <c r="B13" s="71"/>
      <c r="C13" s="72"/>
    </row>
    <row r="14" spans="1:37" ht="50.25" customHeight="1">
      <c r="A14" s="70"/>
      <c r="B14" s="71"/>
      <c r="C14" s="220" t="s">
        <v>1884</v>
      </c>
      <c r="D14" s="220"/>
      <c r="E14" s="220"/>
      <c r="F14" s="220"/>
      <c r="G14" s="220"/>
      <c r="H14" s="220"/>
      <c r="I14" s="220"/>
      <c r="J14" s="220"/>
      <c r="K14" s="220"/>
      <c r="L14" s="220"/>
      <c r="M14" s="220"/>
      <c r="N14" s="220"/>
      <c r="O14" s="220"/>
      <c r="P14" s="220"/>
      <c r="Q14" s="220"/>
      <c r="R14" s="220"/>
      <c r="S14" s="220"/>
      <c r="T14" s="220"/>
      <c r="U14" s="220"/>
      <c r="W14" s="221" t="s">
        <v>2443</v>
      </c>
      <c r="X14" s="222"/>
      <c r="Y14" s="222"/>
      <c r="Z14" s="222"/>
      <c r="AA14" s="222"/>
      <c r="AB14" s="222"/>
      <c r="AC14" s="222"/>
      <c r="AD14" s="222"/>
      <c r="AE14" s="222"/>
      <c r="AF14" s="222"/>
      <c r="AG14" s="222"/>
      <c r="AH14" s="222"/>
      <c r="AI14" s="222"/>
      <c r="AJ14" s="222"/>
      <c r="AK14" s="222"/>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8" dxfId="115" stopIfTrue="1">
      <formula>$E34&lt;&gt;$H34</formula>
    </cfRule>
  </conditionalFormatting>
  <conditionalFormatting sqref="F11:J11 F9:V10">
    <cfRule type="cellIs" priority="10" dxfId="118" operator="equal" stopIfTrue="1">
      <formula>""</formula>
    </cfRule>
  </conditionalFormatting>
  <conditionalFormatting sqref="B8 A7:A21 B12:B16 C9:C11">
    <cfRule type="expression" priority="11" dxfId="119" stopIfTrue="1">
      <formula>OR(#REF!&gt;0,#REF!&lt;0)</formula>
    </cfRule>
  </conditionalFormatting>
  <conditionalFormatting sqref="B7">
    <cfRule type="expression" priority="17" dxfId="115" stopIfTrue="1">
      <formula>(#REF!&lt;&gt;0)</formula>
    </cfRule>
  </conditionalFormatting>
  <conditionalFormatting sqref="W14:AK14">
    <cfRule type="cellIs" priority="18" dxfId="64" operator="equal" stopIfTrue="1">
      <formula>""</formula>
    </cfRule>
  </conditionalFormatting>
  <conditionalFormatting sqref="W14:AK14">
    <cfRule type="cellIs" priority="2" dxfId="64" operator="equal" stopIfTrue="1">
      <formula>""</formula>
    </cfRule>
  </conditionalFormatting>
  <conditionalFormatting sqref="F9:V10">
    <cfRule type="cellIs" priority="1" dxfId="118"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0" sqref="B10: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ILHA DE ITAMARACÁ</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2446</v>
      </c>
      <c r="C10" s="40" t="s">
        <v>1568</v>
      </c>
      <c r="D10" s="42">
        <v>79357377468</v>
      </c>
      <c r="E10" s="43" t="s">
        <v>2447</v>
      </c>
      <c r="F10" s="44" t="s">
        <v>2448</v>
      </c>
      <c r="G10" s="81">
        <v>42005</v>
      </c>
      <c r="H10" s="81">
        <v>42369</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9" dxfId="118" operator="equal" stopIfTrue="1">
      <formula>""</formula>
    </cfRule>
  </conditionalFormatting>
  <conditionalFormatting sqref="D10:D13">
    <cfRule type="cellIs" priority="10" dxfId="118" operator="equal" stopIfTrue="1">
      <formula>""</formula>
    </cfRule>
    <cfRule type="expression" priority="11" dxfId="120" stopIfTrue="1">
      <formula>#REF!="CPF Inválido"</formula>
    </cfRule>
  </conditionalFormatting>
  <conditionalFormatting sqref="B10:C10 E10:F10">
    <cfRule type="cellIs" priority="6" dxfId="118" operator="equal" stopIfTrue="1">
      <formula>""</formula>
    </cfRule>
  </conditionalFormatting>
  <conditionalFormatting sqref="D10">
    <cfRule type="cellIs" priority="4" dxfId="118" operator="equal" stopIfTrue="1">
      <formula>""</formula>
    </cfRule>
    <cfRule type="expression" priority="5" dxfId="120" stopIfTrue="1">
      <formula>#REF!="CPF Inválido"</formula>
    </cfRule>
  </conditionalFormatting>
  <conditionalFormatting sqref="B10:C10 E10:F10">
    <cfRule type="cellIs" priority="3" dxfId="118" operator="equal" stopIfTrue="1">
      <formula>""</formula>
    </cfRule>
  </conditionalFormatting>
  <conditionalFormatting sqref="D10">
    <cfRule type="cellIs" priority="1" dxfId="118" operator="equal" stopIfTrue="1">
      <formula>""</formula>
    </cfRule>
    <cfRule type="expression" priority="2" dxfId="120"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4">
      <selection activeCell="D26" sqref="D26"/>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152"/>
      <c r="F2" s="152"/>
      <c r="G2" s="152"/>
      <c r="H2" s="9"/>
      <c r="I2" s="9"/>
    </row>
    <row r="3" spans="2:9" s="10" customFormat="1" ht="18.75">
      <c r="B3" s="230" t="str">
        <f>IF(SUM!$G$3="","",IF(SUM!$G$3="RECIFE","CIDADE DO RECIFE","MUNICÍPIO DE "&amp;UPPER(SUM!G3)))</f>
        <v>MUNICÍPIO DE ILHA DE ITAMARACÁ</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75435000</v>
      </c>
      <c r="E11" s="53"/>
      <c r="F11" s="53"/>
    </row>
    <row r="12" spans="1:6" s="54" customFormat="1" ht="15.75">
      <c r="A12" s="49"/>
      <c r="B12" s="87" t="s">
        <v>1825</v>
      </c>
      <c r="D12" s="92">
        <v>75435000</v>
      </c>
      <c r="E12" s="53"/>
      <c r="F12" s="53"/>
    </row>
    <row r="13" spans="1:6" s="54" customFormat="1" ht="15.75">
      <c r="A13" s="49"/>
      <c r="B13" s="87"/>
      <c r="D13" s="87"/>
      <c r="E13" s="53"/>
      <c r="F13" s="53"/>
    </row>
    <row r="14" spans="1:6" s="54" customFormat="1" ht="15.75">
      <c r="A14" s="49"/>
      <c r="B14" s="87" t="s">
        <v>1826</v>
      </c>
      <c r="D14" s="93">
        <f>SUM(D15:D21)</f>
        <v>6375000</v>
      </c>
      <c r="E14" s="53"/>
      <c r="F14" s="53"/>
    </row>
    <row r="15" spans="1:6" s="54" customFormat="1" ht="15.75">
      <c r="A15" s="49"/>
      <c r="B15" s="88" t="s">
        <v>145</v>
      </c>
      <c r="D15" s="92">
        <v>1100000</v>
      </c>
      <c r="E15" s="53"/>
      <c r="F15" s="53"/>
    </row>
    <row r="16" spans="1:6" s="54" customFormat="1" ht="15.75">
      <c r="A16" s="49"/>
      <c r="B16" s="88" t="s">
        <v>153</v>
      </c>
      <c r="D16" s="92">
        <v>300000</v>
      </c>
      <c r="E16" s="53"/>
      <c r="F16" s="53"/>
    </row>
    <row r="17" spans="1:6" s="54" customFormat="1" ht="15.75">
      <c r="A17" s="49"/>
      <c r="B17" s="88" t="s">
        <v>1827</v>
      </c>
      <c r="D17" s="92">
        <v>1210000</v>
      </c>
      <c r="E17" s="53"/>
      <c r="F17" s="53"/>
    </row>
    <row r="18" spans="1:6" s="54" customFormat="1" ht="15.75">
      <c r="A18" s="49"/>
      <c r="B18" s="88" t="s">
        <v>1828</v>
      </c>
      <c r="D18" s="92">
        <v>1890000</v>
      </c>
      <c r="E18" s="53"/>
      <c r="F18" s="53"/>
    </row>
    <row r="19" spans="1:6" s="54" customFormat="1" ht="15.75">
      <c r="A19" s="49"/>
      <c r="B19" s="88" t="s">
        <v>159</v>
      </c>
      <c r="D19" s="92">
        <v>325000</v>
      </c>
      <c r="E19" s="53"/>
      <c r="F19" s="53"/>
    </row>
    <row r="20" spans="1:6" s="54" customFormat="1" ht="15.75">
      <c r="A20" s="49"/>
      <c r="B20" s="88" t="s">
        <v>1829</v>
      </c>
      <c r="D20" s="92">
        <v>1100000</v>
      </c>
      <c r="E20" s="53"/>
      <c r="F20" s="53"/>
    </row>
    <row r="21" spans="1:6" s="54" customFormat="1" ht="15.75">
      <c r="A21" s="49"/>
      <c r="B21" s="88" t="s">
        <v>1830</v>
      </c>
      <c r="D21" s="92">
        <v>450000</v>
      </c>
      <c r="E21" s="53"/>
      <c r="F21" s="53"/>
    </row>
    <row r="22" spans="1:6" s="54" customFormat="1" ht="15.75">
      <c r="A22" s="49"/>
      <c r="B22" s="87"/>
      <c r="D22" s="87"/>
      <c r="E22" s="53"/>
      <c r="F22" s="53"/>
    </row>
    <row r="23" spans="1:6" s="54" customFormat="1" ht="15.75">
      <c r="A23" s="49"/>
      <c r="B23" s="87" t="s">
        <v>1989</v>
      </c>
      <c r="D23" s="97">
        <f>SUM(D24:D27)</f>
        <v>16986977.53</v>
      </c>
      <c r="E23" s="53"/>
      <c r="F23" s="53"/>
    </row>
    <row r="24" spans="1:6" s="54" customFormat="1" ht="15.75">
      <c r="A24" s="49"/>
      <c r="B24" s="88" t="s">
        <v>1831</v>
      </c>
      <c r="D24" s="92"/>
      <c r="E24" s="53">
        <f>IF(D24="",1,0)</f>
        <v>1</v>
      </c>
      <c r="F24" s="53"/>
    </row>
    <row r="25" spans="1:6" s="54" customFormat="1" ht="15.75">
      <c r="A25" s="49"/>
      <c r="B25" s="88" t="s">
        <v>1396</v>
      </c>
      <c r="D25" s="92">
        <v>16986977.53</v>
      </c>
      <c r="E25" s="53">
        <f>IF(D25="",1,0)</f>
        <v>0</v>
      </c>
      <c r="F25" s="53"/>
    </row>
    <row r="26" spans="1:6" s="54" customFormat="1" ht="15.75">
      <c r="A26" s="49"/>
      <c r="B26" s="88" t="s">
        <v>1398</v>
      </c>
      <c r="D26" s="92"/>
      <c r="E26" s="53">
        <f>IF(D26="",1,0)</f>
        <v>1</v>
      </c>
      <c r="F26" s="53"/>
    </row>
    <row r="27" spans="2:4" ht="15.75">
      <c r="B27" s="88" t="s">
        <v>1400</v>
      </c>
      <c r="D27" s="92"/>
    </row>
    <row r="28" ht="15.75">
      <c r="B28" s="87"/>
    </row>
    <row r="29" spans="1:6" s="54" customFormat="1" ht="15.75">
      <c r="A29" s="49"/>
      <c r="B29" s="87" t="s">
        <v>1990</v>
      </c>
      <c r="C29" s="96"/>
      <c r="D29" s="92"/>
      <c r="E29" s="53"/>
      <c r="F29" s="53"/>
    </row>
    <row r="31" spans="2:4" ht="15.75">
      <c r="B31" s="87" t="s">
        <v>415</v>
      </c>
      <c r="C31" s="54"/>
      <c r="D31" s="92"/>
    </row>
  </sheetData>
  <sheetProtection password="C61A" sheet="1" selectLockedCells="1"/>
  <mergeCells count="3">
    <mergeCell ref="B7:D7"/>
    <mergeCell ref="B2:D2"/>
    <mergeCell ref="B3:D3"/>
  </mergeCells>
  <conditionalFormatting sqref="D10">
    <cfRule type="expression" priority="3" dxfId="115" stopIfTrue="1">
      <formula>$F10&lt;&gt;$I10</formula>
    </cfRule>
  </conditionalFormatting>
  <conditionalFormatting sqref="D31 D24:D27 D14:D21 D11:D12">
    <cfRule type="cellIs" priority="2" dxfId="118" operator="equal" stopIfTrue="1">
      <formula>""</formula>
    </cfRule>
  </conditionalFormatting>
  <conditionalFormatting sqref="D29">
    <cfRule type="cellIs" priority="1" dxfId="118"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20" activePane="bottomLeft" state="frozen"/>
      <selection pane="topLeft" activeCell="E10" sqref="E10"/>
      <selection pane="bottomLeft" activeCell="D237" sqref="D237"/>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6" t="str">
        <f>"APLICATIVO DE INFORMAÇÕES MUNICIPAIS ESTRUTURADAS "&amp;BDValores!E2&amp;" - PRESTAÇÃO DE CONTAS DO PREFEITO MUNICIPAL"</f>
        <v>APLICATIVO DE INFORMAÇÕES MUNICIPAIS ESTRUTURADAS 2015 - PRESTAÇÃO DE CONTAS DO PREFEITO MUNICIPAL</v>
      </c>
      <c r="C2" s="216"/>
      <c r="D2" s="216"/>
      <c r="E2" s="6"/>
      <c r="F2" s="6"/>
      <c r="G2" s="6"/>
      <c r="H2" s="6"/>
      <c r="I2" s="9"/>
    </row>
    <row r="3" spans="2:9" s="10" customFormat="1" ht="18.75">
      <c r="B3" s="230" t="str">
        <f>IF(SUM!$G$3="","",IF(SUM!$G$3="RECIFE","CIDADE DO RECIFE","MUNICÍPIO DE "&amp;UPPER(SUM!G3)))</f>
        <v>MUNICÍPIO DE ILHA DE ITAMARACÁ</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48428911.55</v>
      </c>
    </row>
    <row r="12" spans="1:4" ht="15.75">
      <c r="A12" s="3">
        <f>""</f>
      </c>
      <c r="B12" s="18" t="s">
        <v>135</v>
      </c>
      <c r="C12" s="18" t="s">
        <v>136</v>
      </c>
      <c r="D12" s="20">
        <f>SUM(D13,D27,D50,D61,D62,D63,D66,D140)</f>
        <v>53987311.129999995</v>
      </c>
    </row>
    <row r="13" spans="1:4" ht="15.75">
      <c r="A13" s="3">
        <f>""</f>
      </c>
      <c r="B13" s="21" t="s">
        <v>138</v>
      </c>
      <c r="C13" s="21" t="s">
        <v>139</v>
      </c>
      <c r="D13" s="22">
        <f>SUM(D14,D23,D26)</f>
        <v>2764082.17</v>
      </c>
    </row>
    <row r="14" spans="1:4" ht="15.75">
      <c r="A14" s="3">
        <f>""</f>
      </c>
      <c r="B14" s="21" t="s">
        <v>140</v>
      </c>
      <c r="C14" s="21" t="s">
        <v>141</v>
      </c>
      <c r="D14" s="22">
        <f>SUM(D15,D21)</f>
        <v>2487037.33</v>
      </c>
    </row>
    <row r="15" spans="1:4" ht="15.75">
      <c r="A15" s="3">
        <f>""</f>
      </c>
      <c r="B15" s="21" t="s">
        <v>142</v>
      </c>
      <c r="C15" s="21" t="s">
        <v>143</v>
      </c>
      <c r="D15" s="22">
        <f>SUM(D16:D17,D20)</f>
        <v>2088119.9</v>
      </c>
    </row>
    <row r="16" spans="1:5" ht="15.75">
      <c r="A16" s="3">
        <f>""</f>
      </c>
      <c r="B16" s="21" t="s">
        <v>144</v>
      </c>
      <c r="C16" s="21" t="s">
        <v>145</v>
      </c>
      <c r="D16" s="2">
        <v>1025463.94</v>
      </c>
      <c r="E16" s="23"/>
    </row>
    <row r="17" spans="1:4" ht="15.75">
      <c r="A17" s="3">
        <f>""</f>
      </c>
      <c r="B17" s="21" t="s">
        <v>146</v>
      </c>
      <c r="C17" s="21" t="s">
        <v>147</v>
      </c>
      <c r="D17" s="22">
        <f>SUM(D18:D19)</f>
        <v>252133.91</v>
      </c>
    </row>
    <row r="18" spans="1:4" ht="15.75">
      <c r="A18" s="3">
        <f>""</f>
      </c>
      <c r="B18" s="21" t="s">
        <v>148</v>
      </c>
      <c r="C18" s="21" t="s">
        <v>149</v>
      </c>
      <c r="D18" s="2">
        <v>252133.91</v>
      </c>
    </row>
    <row r="19" spans="1:4" ht="15.75">
      <c r="A19" s="3">
        <f>""</f>
      </c>
      <c r="B19" s="21" t="s">
        <v>150</v>
      </c>
      <c r="C19" s="21" t="s">
        <v>151</v>
      </c>
      <c r="D19" s="2"/>
    </row>
    <row r="20" spans="1:4" ht="15.75">
      <c r="A20" s="3">
        <f>""</f>
      </c>
      <c r="B20" s="21" t="s">
        <v>152</v>
      </c>
      <c r="C20" s="21" t="s">
        <v>153</v>
      </c>
      <c r="D20" s="2">
        <v>810522.05</v>
      </c>
    </row>
    <row r="21" spans="1:4" ht="15.75">
      <c r="A21" s="3">
        <f>""</f>
      </c>
      <c r="B21" s="21" t="s">
        <v>154</v>
      </c>
      <c r="C21" s="21" t="s">
        <v>155</v>
      </c>
      <c r="D21" s="22">
        <f>D22</f>
        <v>398917.43</v>
      </c>
    </row>
    <row r="22" spans="1:4" ht="15.75">
      <c r="A22" s="3">
        <f>""</f>
      </c>
      <c r="B22" s="21" t="s">
        <v>156</v>
      </c>
      <c r="C22" s="21" t="s">
        <v>157</v>
      </c>
      <c r="D22" s="2">
        <v>398917.43</v>
      </c>
    </row>
    <row r="23" spans="1:4" ht="15.75">
      <c r="A23" s="3">
        <f>""</f>
      </c>
      <c r="B23" s="21" t="s">
        <v>158</v>
      </c>
      <c r="C23" s="21" t="s">
        <v>159</v>
      </c>
      <c r="D23" s="22">
        <f>SUM(D24:D25)</f>
        <v>277044.84</v>
      </c>
    </row>
    <row r="24" spans="1:4" ht="15.75">
      <c r="A24" s="3">
        <f>""</f>
      </c>
      <c r="B24" s="21" t="s">
        <v>160</v>
      </c>
      <c r="C24" s="21" t="s">
        <v>161</v>
      </c>
      <c r="D24" s="2">
        <v>277044.84</v>
      </c>
    </row>
    <row r="25" spans="1:4" ht="15.75">
      <c r="A25" s="3">
        <f>""</f>
      </c>
      <c r="B25" s="21" t="s">
        <v>162</v>
      </c>
      <c r="C25" s="21" t="s">
        <v>163</v>
      </c>
      <c r="D25" s="2"/>
    </row>
    <row r="26" spans="1:4" ht="15.75">
      <c r="A26" s="3">
        <f>""</f>
      </c>
      <c r="B26" s="21" t="s">
        <v>164</v>
      </c>
      <c r="C26" s="21" t="s">
        <v>165</v>
      </c>
      <c r="D26" s="2"/>
    </row>
    <row r="27" spans="1:4" ht="15.75">
      <c r="A27" s="3">
        <f>""</f>
      </c>
      <c r="B27" s="21" t="s">
        <v>166</v>
      </c>
      <c r="C27" s="21" t="s">
        <v>167</v>
      </c>
      <c r="D27" s="22">
        <f>SUM(D28,D47)</f>
        <v>3117626.09</v>
      </c>
    </row>
    <row r="28" spans="1:4" ht="15.75">
      <c r="A28" s="3">
        <f>""</f>
      </c>
      <c r="B28" s="21" t="s">
        <v>168</v>
      </c>
      <c r="C28" s="21" t="s">
        <v>169</v>
      </c>
      <c r="D28" s="22">
        <f>SUM(D29,D46)</f>
        <v>2561748.83</v>
      </c>
    </row>
    <row r="29" spans="1:4" ht="15.75">
      <c r="A29" s="3">
        <f>""</f>
      </c>
      <c r="B29" s="21" t="s">
        <v>405</v>
      </c>
      <c r="C29" s="21" t="s">
        <v>73</v>
      </c>
      <c r="D29" s="22">
        <f>SUM(D30:D45)</f>
        <v>2184507.71</v>
      </c>
    </row>
    <row r="30" spans="1:4" ht="15.75">
      <c r="A30" s="3">
        <f>""</f>
      </c>
      <c r="B30" s="21" t="s">
        <v>406</v>
      </c>
      <c r="C30" s="21" t="s">
        <v>74</v>
      </c>
      <c r="D30" s="2"/>
    </row>
    <row r="31" spans="1:4" ht="15.75">
      <c r="A31" s="3">
        <f>""</f>
      </c>
      <c r="B31" s="21" t="s">
        <v>407</v>
      </c>
      <c r="C31" s="21" t="s">
        <v>75</v>
      </c>
      <c r="D31" s="2"/>
    </row>
    <row r="32" spans="1:4" ht="15.75">
      <c r="A32" s="3">
        <f>""</f>
      </c>
      <c r="B32" s="21" t="s">
        <v>408</v>
      </c>
      <c r="C32" s="21" t="s">
        <v>76</v>
      </c>
      <c r="D32" s="2"/>
    </row>
    <row r="33" spans="1:4" ht="15.75">
      <c r="A33" s="3">
        <f>""</f>
      </c>
      <c r="B33" s="21" t="s">
        <v>409</v>
      </c>
      <c r="C33" s="21" t="s">
        <v>77</v>
      </c>
      <c r="D33" s="2"/>
    </row>
    <row r="34" spans="1:4" ht="15.75">
      <c r="A34" s="3">
        <f>""</f>
      </c>
      <c r="B34" s="21" t="s">
        <v>410</v>
      </c>
      <c r="C34" s="21" t="s">
        <v>78</v>
      </c>
      <c r="D34" s="2"/>
    </row>
    <row r="35" spans="1:4" ht="15.75">
      <c r="A35" s="3">
        <f>""</f>
      </c>
      <c r="B35" s="21" t="s">
        <v>411</v>
      </c>
      <c r="C35" s="21" t="s">
        <v>79</v>
      </c>
      <c r="D35" s="2"/>
    </row>
    <row r="36" spans="1:4" ht="15.75">
      <c r="A36" s="3">
        <f>""</f>
      </c>
      <c r="B36" s="21" t="s">
        <v>422</v>
      </c>
      <c r="C36" s="21" t="s">
        <v>80</v>
      </c>
      <c r="D36" s="2">
        <v>1121008.11</v>
      </c>
    </row>
    <row r="37" spans="1:4" ht="15.75">
      <c r="A37" s="3">
        <f>""</f>
      </c>
      <c r="B37" s="21" t="s">
        <v>412</v>
      </c>
      <c r="C37" s="21" t="s">
        <v>81</v>
      </c>
      <c r="D37" s="2"/>
    </row>
    <row r="38" spans="1:4" ht="15.75">
      <c r="A38" s="3">
        <f>""</f>
      </c>
      <c r="B38" s="21" t="s">
        <v>413</v>
      </c>
      <c r="C38" s="21" t="s">
        <v>82</v>
      </c>
      <c r="D38" s="2"/>
    </row>
    <row r="39" spans="1:4" ht="15.75">
      <c r="A39" s="3">
        <f>""</f>
      </c>
      <c r="B39" s="21" t="s">
        <v>69</v>
      </c>
      <c r="C39" s="21" t="s">
        <v>83</v>
      </c>
      <c r="D39" s="2"/>
    </row>
    <row r="40" spans="1:4" ht="15.75">
      <c r="A40" s="3">
        <f>""</f>
      </c>
      <c r="B40" s="21" t="s">
        <v>421</v>
      </c>
      <c r="C40" s="21" t="s">
        <v>84</v>
      </c>
      <c r="D40" s="2"/>
    </row>
    <row r="41" spans="1:4" ht="15.75">
      <c r="A41" s="3">
        <f>""</f>
      </c>
      <c r="B41" s="21" t="s">
        <v>70</v>
      </c>
      <c r="C41" s="21" t="s">
        <v>416</v>
      </c>
      <c r="D41" s="2"/>
    </row>
    <row r="42" spans="1:4" ht="15.75">
      <c r="A42" s="3">
        <f>""</f>
      </c>
      <c r="B42" s="21" t="s">
        <v>71</v>
      </c>
      <c r="C42" s="21" t="s">
        <v>417</v>
      </c>
      <c r="D42" s="2">
        <v>112820.04</v>
      </c>
    </row>
    <row r="43" spans="1:4" ht="15.75">
      <c r="A43" s="3">
        <f>""</f>
      </c>
      <c r="B43" s="21" t="s">
        <v>420</v>
      </c>
      <c r="C43" s="21" t="s">
        <v>418</v>
      </c>
      <c r="D43" s="2">
        <v>950679.56</v>
      </c>
    </row>
    <row r="44" spans="1:4" ht="15.75">
      <c r="A44" s="3">
        <f>""</f>
      </c>
      <c r="B44" s="21" t="s">
        <v>728</v>
      </c>
      <c r="C44" s="21" t="s">
        <v>729</v>
      </c>
      <c r="D44" s="2"/>
    </row>
    <row r="45" spans="1:4" ht="15.75">
      <c r="A45" s="3">
        <f>""</f>
      </c>
      <c r="B45" s="21" t="s">
        <v>731</v>
      </c>
      <c r="C45" s="21" t="s">
        <v>732</v>
      </c>
      <c r="D45" s="2"/>
    </row>
    <row r="46" spans="1:4" ht="15.75">
      <c r="A46" s="3">
        <f>""</f>
      </c>
      <c r="B46" s="21" t="s">
        <v>72</v>
      </c>
      <c r="C46" s="21" t="s">
        <v>419</v>
      </c>
      <c r="D46" s="2">
        <v>377241.12</v>
      </c>
    </row>
    <row r="47" spans="1:4" ht="15.75">
      <c r="A47" s="3">
        <f>""</f>
      </c>
      <c r="B47" s="21" t="s">
        <v>170</v>
      </c>
      <c r="C47" s="21" t="s">
        <v>171</v>
      </c>
      <c r="D47" s="22">
        <f>SUM(D48:D49)</f>
        <v>555877.26</v>
      </c>
    </row>
    <row r="48" spans="1:4" ht="15.75">
      <c r="A48" s="3">
        <f>""</f>
      </c>
      <c r="B48" s="21" t="s">
        <v>110</v>
      </c>
      <c r="C48" s="21" t="s">
        <v>63</v>
      </c>
      <c r="D48" s="2">
        <v>555877.26</v>
      </c>
    </row>
    <row r="49" spans="1:4" ht="15.75">
      <c r="A49" s="3">
        <f>""</f>
      </c>
      <c r="B49" s="21" t="s">
        <v>434</v>
      </c>
      <c r="C49" s="21" t="s">
        <v>435</v>
      </c>
      <c r="D49" s="2"/>
    </row>
    <row r="50" spans="1:4" ht="15.75">
      <c r="A50" s="3">
        <f>""</f>
      </c>
      <c r="B50" s="21" t="s">
        <v>172</v>
      </c>
      <c r="C50" s="21" t="s">
        <v>173</v>
      </c>
      <c r="D50" s="22">
        <f>SUM(D51:D52,D58:D60)</f>
        <v>819680.74</v>
      </c>
    </row>
    <row r="51" spans="1:4" ht="15.75">
      <c r="A51" s="3">
        <f>""</f>
      </c>
      <c r="B51" s="21" t="s">
        <v>174</v>
      </c>
      <c r="C51" s="21" t="s">
        <v>175</v>
      </c>
      <c r="D51" s="2"/>
    </row>
    <row r="52" spans="1:4" ht="15.75">
      <c r="A52" s="3">
        <f>""</f>
      </c>
      <c r="B52" s="21" t="s">
        <v>176</v>
      </c>
      <c r="C52" s="21" t="s">
        <v>177</v>
      </c>
      <c r="D52" s="22">
        <f>SUM(D53:D57)</f>
        <v>819680.74</v>
      </c>
    </row>
    <row r="53" spans="1:4" ht="15.75">
      <c r="A53" s="3">
        <f>""</f>
      </c>
      <c r="B53" s="21" t="s">
        <v>109</v>
      </c>
      <c r="C53" s="21" t="s">
        <v>123</v>
      </c>
      <c r="D53" s="2"/>
    </row>
    <row r="54" spans="1:4" ht="15.75">
      <c r="A54" s="3">
        <f>""</f>
      </c>
      <c r="B54" s="21" t="s">
        <v>98</v>
      </c>
      <c r="C54" s="21" t="s">
        <v>64</v>
      </c>
      <c r="D54" s="2"/>
    </row>
    <row r="55" spans="1:4" ht="47.25">
      <c r="A55" s="3">
        <f>""</f>
      </c>
      <c r="B55" s="21" t="s">
        <v>99</v>
      </c>
      <c r="C55" s="124" t="s">
        <v>108</v>
      </c>
      <c r="D55" s="2"/>
    </row>
    <row r="56" spans="1:4" ht="15.75">
      <c r="A56" s="3">
        <f>""</f>
      </c>
      <c r="B56" s="21" t="s">
        <v>100</v>
      </c>
      <c r="C56" s="21" t="s">
        <v>426</v>
      </c>
      <c r="D56" s="2"/>
    </row>
    <row r="57" spans="1:4" ht="15.75">
      <c r="A57" s="3">
        <f>""</f>
      </c>
      <c r="B57" s="21" t="s">
        <v>101</v>
      </c>
      <c r="C57" s="21" t="s">
        <v>427</v>
      </c>
      <c r="D57" s="2">
        <v>819680.74</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400</v>
      </c>
      <c r="D64" s="2"/>
    </row>
    <row r="65" spans="1:4" ht="15.75">
      <c r="A65" s="3">
        <f>""</f>
      </c>
      <c r="B65" s="21" t="s">
        <v>103</v>
      </c>
      <c r="C65" s="21" t="s">
        <v>401</v>
      </c>
      <c r="D65" s="2"/>
    </row>
    <row r="66" spans="1:4" ht="15.75">
      <c r="A66" s="3">
        <f>""</f>
      </c>
      <c r="B66" s="21" t="s">
        <v>190</v>
      </c>
      <c r="C66" s="21" t="s">
        <v>191</v>
      </c>
      <c r="D66" s="22">
        <f>SUM(D67,D114:D117,D135)</f>
        <v>46352712.9</v>
      </c>
    </row>
    <row r="67" spans="1:4" ht="15.75">
      <c r="A67" s="3">
        <f>""</f>
      </c>
      <c r="B67" s="21" t="s">
        <v>192</v>
      </c>
      <c r="C67" s="21" t="s">
        <v>193</v>
      </c>
      <c r="D67" s="22">
        <f>SUM(D68,D91,D106,D110)</f>
        <v>46352712.9</v>
      </c>
    </row>
    <row r="68" spans="1:4" ht="15.75">
      <c r="A68" s="3">
        <f>""</f>
      </c>
      <c r="B68" s="21" t="s">
        <v>194</v>
      </c>
      <c r="C68" s="21" t="s">
        <v>195</v>
      </c>
      <c r="D68" s="22">
        <f>SUM(D69,D73,D81:D83,D86:D88)</f>
        <v>24334458.169999998</v>
      </c>
    </row>
    <row r="69" spans="1:4" ht="15.75">
      <c r="A69" s="3">
        <f>""</f>
      </c>
      <c r="B69" s="21" t="s">
        <v>196</v>
      </c>
      <c r="C69" s="21" t="s">
        <v>197</v>
      </c>
      <c r="D69" s="22">
        <f>SUM(D70:D72)</f>
        <v>17931409.16</v>
      </c>
    </row>
    <row r="70" spans="1:4" ht="15.75">
      <c r="A70" s="3">
        <f>""</f>
      </c>
      <c r="B70" s="21" t="s">
        <v>198</v>
      </c>
      <c r="C70" s="21" t="s">
        <v>199</v>
      </c>
      <c r="D70" s="2">
        <v>17928994.05</v>
      </c>
    </row>
    <row r="71" spans="1:4" ht="15.75">
      <c r="A71" s="3">
        <f>""</f>
      </c>
      <c r="B71" s="21" t="s">
        <v>200</v>
      </c>
      <c r="C71" s="21" t="s">
        <v>201</v>
      </c>
      <c r="D71" s="2">
        <v>2415.11</v>
      </c>
    </row>
    <row r="72" spans="1:4" ht="15.75">
      <c r="A72" s="3">
        <f>""</f>
      </c>
      <c r="B72" s="21" t="s">
        <v>202</v>
      </c>
      <c r="C72" s="21" t="s">
        <v>203</v>
      </c>
      <c r="D72" s="2"/>
    </row>
    <row r="73" spans="1:4" ht="15.75">
      <c r="A73" s="3">
        <f>""</f>
      </c>
      <c r="B73" s="21" t="s">
        <v>204</v>
      </c>
      <c r="C73" s="21" t="s">
        <v>205</v>
      </c>
      <c r="D73" s="22">
        <f>SUM(D74:D80)</f>
        <v>190427.34</v>
      </c>
    </row>
    <row r="74" spans="1:4" ht="15.75">
      <c r="A74" s="3">
        <f>""</f>
      </c>
      <c r="B74" s="21" t="s">
        <v>206</v>
      </c>
      <c r="C74" s="21" t="s">
        <v>207</v>
      </c>
      <c r="D74" s="2"/>
    </row>
    <row r="75" spans="1:4" ht="15.75">
      <c r="A75" s="3">
        <f>""</f>
      </c>
      <c r="B75" s="21" t="s">
        <v>208</v>
      </c>
      <c r="C75" s="21" t="s">
        <v>209</v>
      </c>
      <c r="D75" s="2"/>
    </row>
    <row r="76" spans="1:4" ht="15.75">
      <c r="A76" s="3">
        <f>""</f>
      </c>
      <c r="B76" s="21" t="s">
        <v>210</v>
      </c>
      <c r="C76" s="21" t="s">
        <v>211</v>
      </c>
      <c r="D76" s="2">
        <v>190427.34</v>
      </c>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row>
    <row r="80" spans="1:4" ht="15.75">
      <c r="A80" s="3">
        <f>""</f>
      </c>
      <c r="B80" s="21" t="s">
        <v>231</v>
      </c>
      <c r="C80" s="21" t="s">
        <v>232</v>
      </c>
      <c r="D80" s="2"/>
    </row>
    <row r="81" spans="1:4" ht="15.75">
      <c r="A81" s="3">
        <f>""</f>
      </c>
      <c r="B81" s="21" t="s">
        <v>233</v>
      </c>
      <c r="C81" s="21" t="s">
        <v>234</v>
      </c>
      <c r="D81" s="2">
        <v>5449061.95</v>
      </c>
    </row>
    <row r="82" spans="1:4" ht="15.75">
      <c r="A82" s="3">
        <f>""</f>
      </c>
      <c r="B82" s="21" t="s">
        <v>235</v>
      </c>
      <c r="C82" s="21" t="s">
        <v>236</v>
      </c>
      <c r="D82" s="2">
        <v>271176.04</v>
      </c>
    </row>
    <row r="83" spans="1:4" ht="15.75">
      <c r="A83" s="3">
        <f>""</f>
      </c>
      <c r="B83" s="21" t="s">
        <v>237</v>
      </c>
      <c r="C83" s="21" t="s">
        <v>1883</v>
      </c>
      <c r="D83" s="22">
        <f>SUM(D84:D85)</f>
        <v>402982.81</v>
      </c>
    </row>
    <row r="84" spans="1:4" ht="15.75">
      <c r="A84" s="3">
        <f>""</f>
      </c>
      <c r="B84" s="21" t="s">
        <v>56</v>
      </c>
      <c r="C84" s="21" t="s">
        <v>238</v>
      </c>
      <c r="D84" s="2">
        <v>229701.6</v>
      </c>
    </row>
    <row r="85" spans="1:4" ht="15.75">
      <c r="A85" s="3">
        <f>""</f>
      </c>
      <c r="B85" s="21" t="s">
        <v>57</v>
      </c>
      <c r="C85" s="21" t="s">
        <v>239</v>
      </c>
      <c r="D85" s="2">
        <v>173281.21</v>
      </c>
    </row>
    <row r="86" spans="1:4" ht="15.75">
      <c r="A86" s="3">
        <f>""</f>
      </c>
      <c r="B86" s="21" t="s">
        <v>240</v>
      </c>
      <c r="C86" s="21" t="s">
        <v>1864</v>
      </c>
      <c r="D86" s="2">
        <v>36295.93</v>
      </c>
    </row>
    <row r="87" spans="1:4" ht="15.75">
      <c r="A87" s="3">
        <f>""</f>
      </c>
      <c r="B87" s="21" t="s">
        <v>241</v>
      </c>
      <c r="C87" s="21" t="s">
        <v>242</v>
      </c>
      <c r="D87" s="2"/>
    </row>
    <row r="88" spans="1:4" ht="15.75">
      <c r="A88" s="3">
        <f>""</f>
      </c>
      <c r="B88" s="21" t="s">
        <v>243</v>
      </c>
      <c r="C88" s="21" t="s">
        <v>244</v>
      </c>
      <c r="D88" s="22">
        <f>SUM(D89:D90)</f>
        <v>53104.94</v>
      </c>
    </row>
    <row r="89" spans="1:4" ht="15.75">
      <c r="A89" s="3">
        <f>""</f>
      </c>
      <c r="B89" s="21" t="s">
        <v>424</v>
      </c>
      <c r="C89" s="21" t="s">
        <v>97</v>
      </c>
      <c r="D89" s="2"/>
    </row>
    <row r="90" spans="1:4" ht="15.75">
      <c r="A90" s="3">
        <f>""</f>
      </c>
      <c r="B90" s="21" t="s">
        <v>425</v>
      </c>
      <c r="C90" s="21" t="s">
        <v>239</v>
      </c>
      <c r="D90" s="2">
        <v>53104.94</v>
      </c>
    </row>
    <row r="91" spans="1:4" ht="15.75">
      <c r="A91" s="3">
        <f>""</f>
      </c>
      <c r="B91" s="21" t="s">
        <v>245</v>
      </c>
      <c r="C91" s="21" t="s">
        <v>246</v>
      </c>
      <c r="D91" s="22">
        <f>SUM(D92,D98,D103:D105)</f>
        <v>16597108.78</v>
      </c>
    </row>
    <row r="92" spans="1:4" ht="15.75">
      <c r="A92" s="3">
        <f>""</f>
      </c>
      <c r="B92" s="21" t="s">
        <v>247</v>
      </c>
      <c r="C92" s="21" t="s">
        <v>248</v>
      </c>
      <c r="D92" s="22">
        <f>SUM(D93:D97)</f>
        <v>16513760.74</v>
      </c>
    </row>
    <row r="93" spans="1:4" ht="15.75">
      <c r="A93" s="3">
        <f>""</f>
      </c>
      <c r="B93" s="21" t="s">
        <v>249</v>
      </c>
      <c r="C93" s="21" t="s">
        <v>250</v>
      </c>
      <c r="D93" s="2">
        <v>15894412.25</v>
      </c>
    </row>
    <row r="94" spans="1:4" ht="15.75">
      <c r="A94" s="3">
        <f>""</f>
      </c>
      <c r="B94" s="21" t="s">
        <v>251</v>
      </c>
      <c r="C94" s="21" t="s">
        <v>252</v>
      </c>
      <c r="D94" s="2">
        <v>454756.33</v>
      </c>
    </row>
    <row r="95" spans="1:4" ht="15.75">
      <c r="A95" s="3">
        <f>""</f>
      </c>
      <c r="B95" s="21" t="s">
        <v>253</v>
      </c>
      <c r="C95" s="21" t="s">
        <v>254</v>
      </c>
      <c r="D95" s="2">
        <v>96489.35</v>
      </c>
    </row>
    <row r="96" spans="1:4" ht="15.75">
      <c r="A96" s="3">
        <f>""</f>
      </c>
      <c r="B96" s="21" t="s">
        <v>255</v>
      </c>
      <c r="C96" s="21" t="s">
        <v>256</v>
      </c>
      <c r="D96" s="2">
        <v>14500.16</v>
      </c>
    </row>
    <row r="97" spans="1:4" ht="15.75">
      <c r="A97" s="3">
        <f>""</f>
      </c>
      <c r="B97" s="21" t="s">
        <v>257</v>
      </c>
      <c r="C97" s="21" t="s">
        <v>258</v>
      </c>
      <c r="D97" s="2">
        <v>53602.65</v>
      </c>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v>83348.04</v>
      </c>
    </row>
    <row r="104" spans="1:4" ht="15.75">
      <c r="A104" s="3">
        <f>""</f>
      </c>
      <c r="B104" s="21" t="s">
        <v>271</v>
      </c>
      <c r="C104" s="21" t="s">
        <v>242</v>
      </c>
      <c r="D104" s="2"/>
    </row>
    <row r="105" spans="1:4" ht="15.75">
      <c r="A105" s="3">
        <f>""</f>
      </c>
      <c r="B105" s="21" t="s">
        <v>272</v>
      </c>
      <c r="C105" s="21" t="s">
        <v>273</v>
      </c>
      <c r="D105" s="2"/>
    </row>
    <row r="106" spans="1:4" ht="15.75">
      <c r="A106" s="3">
        <f>""</f>
      </c>
      <c r="B106" s="21" t="s">
        <v>274</v>
      </c>
      <c r="C106" s="21" t="s">
        <v>275</v>
      </c>
      <c r="D106" s="22">
        <f>SUM(D107:D109)</f>
        <v>0</v>
      </c>
    </row>
    <row r="107" spans="1:4" ht="15.75">
      <c r="A107" s="3">
        <f>""</f>
      </c>
      <c r="B107" s="21" t="s">
        <v>276</v>
      </c>
      <c r="C107" s="21" t="s">
        <v>1865</v>
      </c>
      <c r="D107" s="2"/>
    </row>
    <row r="108" spans="1:4" ht="15.75">
      <c r="A108" s="3">
        <f>""</f>
      </c>
      <c r="B108" s="21" t="s">
        <v>278</v>
      </c>
      <c r="C108" s="21" t="s">
        <v>242</v>
      </c>
      <c r="D108" s="2"/>
    </row>
    <row r="109" spans="1:4" ht="15.75">
      <c r="A109" s="3">
        <f>""</f>
      </c>
      <c r="B109" s="21" t="s">
        <v>279</v>
      </c>
      <c r="C109" s="21" t="s">
        <v>280</v>
      </c>
      <c r="D109" s="2"/>
    </row>
    <row r="110" spans="1:4" ht="15.75">
      <c r="A110" s="3">
        <f>""</f>
      </c>
      <c r="B110" s="21" t="s">
        <v>281</v>
      </c>
      <c r="C110" s="21" t="s">
        <v>282</v>
      </c>
      <c r="D110" s="22">
        <f>SUM(D111:D113)</f>
        <v>5421145.95</v>
      </c>
    </row>
    <row r="111" spans="1:4" ht="15.75">
      <c r="A111" s="3">
        <f>""</f>
      </c>
      <c r="B111" s="21" t="s">
        <v>283</v>
      </c>
      <c r="C111" s="21" t="s">
        <v>284</v>
      </c>
      <c r="D111" s="2">
        <v>4907012.82</v>
      </c>
    </row>
    <row r="112" spans="1:4" ht="15.75">
      <c r="A112" s="3">
        <f>""</f>
      </c>
      <c r="B112" s="21" t="s">
        <v>285</v>
      </c>
      <c r="C112" s="21" t="s">
        <v>286</v>
      </c>
      <c r="D112" s="2">
        <v>514133.13</v>
      </c>
    </row>
    <row r="113" spans="1:4" ht="15.75">
      <c r="A113" s="3">
        <f>""</f>
      </c>
      <c r="B113" s="21" t="s">
        <v>287</v>
      </c>
      <c r="C113" s="21" t="s">
        <v>288</v>
      </c>
      <c r="D113" s="2"/>
    </row>
    <row r="114" spans="1:4" ht="15.75">
      <c r="A114" s="3">
        <f>""</f>
      </c>
      <c r="B114" s="21" t="s">
        <v>289</v>
      </c>
      <c r="C114" s="21" t="s">
        <v>290</v>
      </c>
      <c r="D114" s="2"/>
    </row>
    <row r="115" spans="1:4" ht="15.75">
      <c r="A115" s="3">
        <f>""</f>
      </c>
      <c r="B115" s="21" t="s">
        <v>291</v>
      </c>
      <c r="C115" s="21" t="s">
        <v>292</v>
      </c>
      <c r="D115" s="2"/>
    </row>
    <row r="116" spans="1:4" ht="15.75">
      <c r="A116" s="3">
        <f>""</f>
      </c>
      <c r="B116" s="21" t="s">
        <v>293</v>
      </c>
      <c r="C116" s="21" t="s">
        <v>294</v>
      </c>
      <c r="D116" s="2"/>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row>
    <row r="120" spans="1:4" ht="15.75">
      <c r="A120" s="3">
        <f>""</f>
      </c>
      <c r="B120" s="21" t="s">
        <v>6</v>
      </c>
      <c r="C120" s="21" t="s">
        <v>7</v>
      </c>
      <c r="D120" s="2"/>
    </row>
    <row r="121" spans="1:4" ht="15.75">
      <c r="A121" s="3">
        <f>""</f>
      </c>
      <c r="B121" s="21" t="s">
        <v>8</v>
      </c>
      <c r="C121" s="21" t="s">
        <v>9</v>
      </c>
      <c r="D121" s="2"/>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row>
    <row r="125" spans="1:4" ht="15.75">
      <c r="A125" s="3">
        <f>""</f>
      </c>
      <c r="B125" s="21" t="s">
        <v>16</v>
      </c>
      <c r="C125" s="21" t="s">
        <v>17</v>
      </c>
      <c r="D125" s="22">
        <f>SUM(D126:D128)</f>
        <v>0</v>
      </c>
    </row>
    <row r="126" spans="1:4" ht="15.75">
      <c r="A126" s="3">
        <f>""</f>
      </c>
      <c r="B126" s="21" t="s">
        <v>18</v>
      </c>
      <c r="C126" s="21" t="s">
        <v>19</v>
      </c>
      <c r="D126" s="2"/>
    </row>
    <row r="127" spans="1:4" ht="15.75">
      <c r="A127" s="3">
        <f>""</f>
      </c>
      <c r="B127" s="21" t="s">
        <v>20</v>
      </c>
      <c r="C127" s="21" t="s">
        <v>7</v>
      </c>
      <c r="D127" s="2"/>
    </row>
    <row r="128" spans="1:4" ht="15.75">
      <c r="A128" s="3">
        <f>""</f>
      </c>
      <c r="B128" s="21" t="s">
        <v>21</v>
      </c>
      <c r="C128" s="21" t="s">
        <v>22</v>
      </c>
      <c r="D128" s="2"/>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933209.23</v>
      </c>
    </row>
    <row r="141" spans="1:4" ht="15.75">
      <c r="A141" s="3">
        <f>""</f>
      </c>
      <c r="B141" s="21" t="s">
        <v>45</v>
      </c>
      <c r="C141" s="24" t="s">
        <v>46</v>
      </c>
      <c r="D141" s="22">
        <f>SUM(D142,D156,D148,D155,D157)</f>
        <v>22623.96</v>
      </c>
    </row>
    <row r="142" spans="1:4" ht="15.75">
      <c r="A142" s="3">
        <f>""</f>
      </c>
      <c r="B142" s="21" t="s">
        <v>104</v>
      </c>
      <c r="C142" s="24" t="s">
        <v>215</v>
      </c>
      <c r="D142" s="22">
        <f>SUM(D143:D147)</f>
        <v>10937.82</v>
      </c>
    </row>
    <row r="143" spans="1:4" ht="15.75">
      <c r="A143" s="3">
        <f>""</f>
      </c>
      <c r="B143" s="21" t="s">
        <v>107</v>
      </c>
      <c r="C143" s="24" t="s">
        <v>429</v>
      </c>
      <c r="D143" s="2"/>
    </row>
    <row r="144" spans="1:4" ht="15.75">
      <c r="A144" s="3">
        <f>""</f>
      </c>
      <c r="B144" s="21" t="s">
        <v>430</v>
      </c>
      <c r="C144" s="24" t="s">
        <v>431</v>
      </c>
      <c r="D144" s="2"/>
    </row>
    <row r="145" spans="1:4" ht="15.75">
      <c r="A145" s="3">
        <f>""</f>
      </c>
      <c r="B145" s="21" t="s">
        <v>432</v>
      </c>
      <c r="C145" s="21" t="s">
        <v>436</v>
      </c>
      <c r="D145" s="2"/>
    </row>
    <row r="146" spans="1:4" ht="15.75">
      <c r="A146" s="3">
        <f>""</f>
      </c>
      <c r="B146" s="21" t="s">
        <v>437</v>
      </c>
      <c r="C146" s="21" t="s">
        <v>438</v>
      </c>
      <c r="D146" s="2"/>
    </row>
    <row r="147" spans="1:4" ht="15.75">
      <c r="A147" s="3">
        <f>""</f>
      </c>
      <c r="B147" s="21" t="s">
        <v>439</v>
      </c>
      <c r="C147" s="21" t="s">
        <v>440</v>
      </c>
      <c r="D147" s="2">
        <v>10937.82</v>
      </c>
    </row>
    <row r="148" spans="1:4" ht="15.75">
      <c r="A148" s="3">
        <f>""</f>
      </c>
      <c r="B148" s="21" t="s">
        <v>441</v>
      </c>
      <c r="C148" s="21" t="s">
        <v>221</v>
      </c>
      <c r="D148" s="22">
        <f>D149+D154</f>
        <v>7932.41</v>
      </c>
    </row>
    <row r="149" spans="1:4" ht="15.75">
      <c r="A149" s="3">
        <f>""</f>
      </c>
      <c r="B149" s="21" t="s">
        <v>442</v>
      </c>
      <c r="C149" s="24" t="s">
        <v>217</v>
      </c>
      <c r="D149" s="22">
        <f>SUM(D150:D153)</f>
        <v>7932.41</v>
      </c>
    </row>
    <row r="150" spans="1:4" ht="31.5">
      <c r="A150" s="3">
        <f>""</f>
      </c>
      <c r="B150" s="21" t="s">
        <v>443</v>
      </c>
      <c r="C150" s="24" t="s">
        <v>444</v>
      </c>
      <c r="D150" s="2">
        <v>7932.41</v>
      </c>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v>3753.73</v>
      </c>
    </row>
    <row r="158" spans="1:4" ht="15.75">
      <c r="A158" s="3">
        <f>""</f>
      </c>
      <c r="B158" s="21" t="s">
        <v>47</v>
      </c>
      <c r="C158" s="24" t="s">
        <v>295</v>
      </c>
      <c r="D158" s="2">
        <v>25085.95</v>
      </c>
    </row>
    <row r="159" spans="1:4" ht="15.75">
      <c r="A159" s="3">
        <f>""</f>
      </c>
      <c r="B159" s="21" t="s">
        <v>296</v>
      </c>
      <c r="C159" s="24" t="s">
        <v>297</v>
      </c>
      <c r="D159" s="22">
        <f>SUM(D160,D166)</f>
        <v>688656.64</v>
      </c>
    </row>
    <row r="160" spans="1:4" ht="15.75">
      <c r="A160" s="3">
        <f>""</f>
      </c>
      <c r="B160" s="21" t="s">
        <v>453</v>
      </c>
      <c r="C160" s="24" t="s">
        <v>219</v>
      </c>
      <c r="D160" s="22">
        <f>SUM(D161:D165)</f>
        <v>688656.64</v>
      </c>
    </row>
    <row r="161" spans="1:4" ht="15.75">
      <c r="A161" s="3">
        <f>""</f>
      </c>
      <c r="B161" s="21" t="s">
        <v>454</v>
      </c>
      <c r="C161" s="24" t="s">
        <v>455</v>
      </c>
      <c r="D161" s="2">
        <v>688656.64</v>
      </c>
    </row>
    <row r="162" spans="1:4" ht="15.75">
      <c r="A162" s="3">
        <f>""</f>
      </c>
      <c r="B162" s="21" t="s">
        <v>456</v>
      </c>
      <c r="C162" s="21" t="s">
        <v>457</v>
      </c>
      <c r="D162" s="2"/>
    </row>
    <row r="163" spans="1:4" ht="15.75">
      <c r="A163" s="3">
        <f>""</f>
      </c>
      <c r="B163" s="21" t="s">
        <v>458</v>
      </c>
      <c r="C163" s="21" t="s">
        <v>459</v>
      </c>
      <c r="D163" s="2"/>
    </row>
    <row r="164" spans="1:4" ht="15.75">
      <c r="A164" s="3">
        <f>""</f>
      </c>
      <c r="B164" s="21" t="s">
        <v>460</v>
      </c>
      <c r="C164" s="21" t="s">
        <v>461</v>
      </c>
      <c r="D164" s="2"/>
    </row>
    <row r="165" spans="1:4" ht="15.75">
      <c r="A165" s="3">
        <f>""</f>
      </c>
      <c r="B165" s="21" t="s">
        <v>462</v>
      </c>
      <c r="C165" s="21" t="s">
        <v>463</v>
      </c>
      <c r="D165" s="2"/>
    </row>
    <row r="166" spans="1:4" ht="15.75">
      <c r="A166" s="3">
        <f>""</f>
      </c>
      <c r="B166" s="21" t="s">
        <v>464</v>
      </c>
      <c r="C166" s="21" t="s">
        <v>220</v>
      </c>
      <c r="D166" s="2"/>
    </row>
    <row r="167" spans="1:4" ht="15.75">
      <c r="A167" s="3">
        <f>""</f>
      </c>
      <c r="B167" s="21" t="s">
        <v>298</v>
      </c>
      <c r="C167" s="21" t="s">
        <v>299</v>
      </c>
      <c r="D167" s="2">
        <v>196842.68</v>
      </c>
    </row>
    <row r="168" spans="1:4" ht="15.75">
      <c r="A168" s="3">
        <f>""</f>
      </c>
      <c r="B168" s="18" t="s">
        <v>300</v>
      </c>
      <c r="C168" s="18" t="s">
        <v>301</v>
      </c>
      <c r="D168" s="20">
        <f>SUM(D169,D172,D175:D176,D223)</f>
        <v>0</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0</v>
      </c>
    </row>
    <row r="173" spans="1:4" ht="15.75">
      <c r="A173" s="3">
        <f>""</f>
      </c>
      <c r="B173" s="21" t="s">
        <v>310</v>
      </c>
      <c r="C173" s="21" t="s">
        <v>311</v>
      </c>
      <c r="D173" s="2"/>
    </row>
    <row r="174" spans="1:4" ht="15.75">
      <c r="A174" s="3">
        <f>""</f>
      </c>
      <c r="B174" s="21" t="s">
        <v>312</v>
      </c>
      <c r="C174" s="21" t="s">
        <v>313</v>
      </c>
      <c r="D174" s="2"/>
    </row>
    <row r="175" spans="1:4" ht="15.75">
      <c r="A175" s="3">
        <f>""</f>
      </c>
      <c r="B175" s="21" t="s">
        <v>314</v>
      </c>
      <c r="C175" s="21" t="s">
        <v>315</v>
      </c>
      <c r="D175" s="2"/>
    </row>
    <row r="176" spans="1:4" ht="15.75">
      <c r="A176" s="3">
        <f>""</f>
      </c>
      <c r="B176" s="21" t="s">
        <v>316</v>
      </c>
      <c r="C176" s="21" t="s">
        <v>317</v>
      </c>
      <c r="D176" s="22">
        <f>SUM(D177,D193,D194,D195,D196,D197,D218)</f>
        <v>0</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row>
    <row r="180" spans="1:4" ht="15.75">
      <c r="A180" s="3">
        <f>""</f>
      </c>
      <c r="B180" s="21" t="s">
        <v>321</v>
      </c>
      <c r="C180" s="21" t="s">
        <v>322</v>
      </c>
      <c r="D180" s="2"/>
    </row>
    <row r="181" spans="1:4" ht="15.75">
      <c r="A181" s="3">
        <f>""</f>
      </c>
      <c r="B181" s="21" t="s">
        <v>323</v>
      </c>
      <c r="C181" s="21" t="s">
        <v>242</v>
      </c>
      <c r="D181" s="2"/>
    </row>
    <row r="182" spans="1:4" ht="15.75">
      <c r="A182" s="3">
        <f>""</f>
      </c>
      <c r="B182" s="21" t="s">
        <v>324</v>
      </c>
      <c r="C182" s="21" t="s">
        <v>244</v>
      </c>
      <c r="D182" s="2"/>
    </row>
    <row r="183" spans="1:4" ht="15.75">
      <c r="A183" s="3">
        <f>""</f>
      </c>
      <c r="B183" s="21" t="s">
        <v>325</v>
      </c>
      <c r="C183" s="21" t="s">
        <v>246</v>
      </c>
      <c r="D183" s="22">
        <f>SUM(D184:D187)</f>
        <v>0</v>
      </c>
    </row>
    <row r="184" spans="1:4" ht="15.75">
      <c r="A184" s="3">
        <f>""</f>
      </c>
      <c r="B184" s="21" t="s">
        <v>326</v>
      </c>
      <c r="C184" s="21" t="s">
        <v>277</v>
      </c>
      <c r="D184" s="2"/>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0</v>
      </c>
    </row>
    <row r="198" spans="1:4" ht="15.75">
      <c r="A198" s="3">
        <f>""</f>
      </c>
      <c r="B198" s="21" t="s">
        <v>342</v>
      </c>
      <c r="C198" s="21" t="s">
        <v>343</v>
      </c>
      <c r="D198" s="22">
        <f>SUM(D199:D204)</f>
        <v>0</v>
      </c>
    </row>
    <row r="199" spans="1:4" ht="15.75">
      <c r="A199" s="3">
        <f>""</f>
      </c>
      <c r="B199" s="21" t="s">
        <v>344</v>
      </c>
      <c r="C199" s="21" t="s">
        <v>19</v>
      </c>
      <c r="D199" s="2"/>
    </row>
    <row r="200" spans="1:4" ht="15.75">
      <c r="A200" s="3">
        <f>""</f>
      </c>
      <c r="B200" s="21" t="s">
        <v>345</v>
      </c>
      <c r="C200" s="21" t="s">
        <v>7</v>
      </c>
      <c r="D200" s="2"/>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row>
    <row r="205" spans="1:4" ht="15.75">
      <c r="A205" s="3">
        <f>""</f>
      </c>
      <c r="B205" s="21" t="s">
        <v>352</v>
      </c>
      <c r="C205" s="21" t="s">
        <v>353</v>
      </c>
      <c r="D205" s="22">
        <f>SUM(D206:D211)</f>
        <v>0</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6882672.550000001</v>
      </c>
    </row>
    <row r="225" spans="1:4" ht="15.75">
      <c r="A225" s="3">
        <f>""</f>
      </c>
      <c r="B225" s="21" t="s">
        <v>377</v>
      </c>
      <c r="C225" s="21" t="s">
        <v>378</v>
      </c>
      <c r="D225" s="22">
        <f>SUM(D226:D228)</f>
        <v>3593540.96</v>
      </c>
    </row>
    <row r="226" spans="1:5" ht="15.75">
      <c r="A226" s="3">
        <f>""</f>
      </c>
      <c r="B226" s="21" t="s">
        <v>379</v>
      </c>
      <c r="C226" s="21" t="s">
        <v>380</v>
      </c>
      <c r="D226" s="2">
        <v>3585798.81</v>
      </c>
      <c r="E226" s="46"/>
    </row>
    <row r="227" spans="1:5" ht="15.75">
      <c r="A227" s="3">
        <f>""</f>
      </c>
      <c r="B227" s="21" t="s">
        <v>381</v>
      </c>
      <c r="C227" s="21" t="s">
        <v>382</v>
      </c>
      <c r="D227" s="2">
        <v>482.98</v>
      </c>
      <c r="E227" s="46"/>
    </row>
    <row r="228" spans="1:5" ht="15.75">
      <c r="A228" s="3">
        <f>""</f>
      </c>
      <c r="B228" s="21" t="s">
        <v>383</v>
      </c>
      <c r="C228" s="21" t="s">
        <v>384</v>
      </c>
      <c r="D228" s="2">
        <v>7259.17</v>
      </c>
      <c r="E228" s="46"/>
    </row>
    <row r="229" spans="1:4" ht="15.75">
      <c r="A229" s="3">
        <f>""</f>
      </c>
      <c r="B229" s="21" t="s">
        <v>385</v>
      </c>
      <c r="C229" s="21" t="s">
        <v>918</v>
      </c>
      <c r="D229" s="22">
        <f>SUM(D230:D232)</f>
        <v>3289131.5900000003</v>
      </c>
    </row>
    <row r="230" spans="1:5" ht="15.75">
      <c r="A230" s="3">
        <f>""</f>
      </c>
      <c r="B230" s="21" t="s">
        <v>386</v>
      </c>
      <c r="C230" s="21" t="s">
        <v>387</v>
      </c>
      <c r="D230" s="2">
        <v>3178882.45</v>
      </c>
      <c r="E230" s="46"/>
    </row>
    <row r="231" spans="1:5" ht="15.75">
      <c r="A231" s="3">
        <f>""</f>
      </c>
      <c r="B231" s="21" t="s">
        <v>388</v>
      </c>
      <c r="C231" s="21" t="s">
        <v>389</v>
      </c>
      <c r="D231" s="2">
        <v>90951.27</v>
      </c>
      <c r="E231" s="46"/>
    </row>
    <row r="232" spans="1:5" ht="15.75">
      <c r="A232" s="3">
        <f>""</f>
      </c>
      <c r="B232" s="21" t="s">
        <v>390</v>
      </c>
      <c r="C232" s="21" t="s">
        <v>391</v>
      </c>
      <c r="D232" s="2">
        <v>19297.87</v>
      </c>
      <c r="E232" s="46"/>
    </row>
    <row r="233" spans="1:5" ht="15.75">
      <c r="A233" s="3">
        <f>""</f>
      </c>
      <c r="B233" s="21" t="s">
        <v>923</v>
      </c>
      <c r="C233" s="21" t="s">
        <v>423</v>
      </c>
      <c r="D233" s="2"/>
      <c r="E233" s="46"/>
    </row>
    <row r="234" spans="1:4" ht="15.75">
      <c r="A234" s="3">
        <f>""</f>
      </c>
      <c r="B234" s="18" t="s">
        <v>48</v>
      </c>
      <c r="C234" s="18" t="s">
        <v>49</v>
      </c>
      <c r="D234" s="20">
        <f>SUM(D235:D236)</f>
        <v>1324272.97</v>
      </c>
    </row>
    <row r="235" spans="1:4" ht="15.75">
      <c r="A235" s="3">
        <f>""</f>
      </c>
      <c r="B235" s="9" t="s">
        <v>465</v>
      </c>
      <c r="C235" s="26" t="s">
        <v>402</v>
      </c>
      <c r="D235" s="2">
        <v>1083746.91</v>
      </c>
    </row>
    <row r="236" spans="1:4" ht="15.75">
      <c r="A236" s="3">
        <f>""</f>
      </c>
      <c r="B236" s="9" t="s">
        <v>466</v>
      </c>
      <c r="C236" s="26" t="s">
        <v>403</v>
      </c>
      <c r="D236" s="2">
        <v>240526.06</v>
      </c>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8" operator="equal" stopIfTrue="1">
      <formula>""</formula>
    </cfRule>
  </conditionalFormatting>
  <conditionalFormatting sqref="B11">
    <cfRule type="expression" priority="49" dxfId="115" stopIfTrue="1">
      <formula>#REF!&lt;&gt;#REF!</formula>
    </cfRule>
  </conditionalFormatting>
  <conditionalFormatting sqref="D238 D10:D11">
    <cfRule type="expression" priority="51" dxfId="115"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0" t="str">
        <f>IF(SUM!$G$3="","",IF(SUM!$G$3="RECIFE","CIDADE DO RECIFE","MUNICÍPIO DE "&amp;UPPER(SUM!G3)))</f>
        <v>MUNICÍPIO DE ILHA DE ITAMARACÁ</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0</v>
      </c>
    </row>
    <row r="12" spans="1:4" ht="15.75">
      <c r="A12" s="14"/>
      <c r="B12" s="54" t="s">
        <v>937</v>
      </c>
      <c r="C12" s="54" t="s">
        <v>1403</v>
      </c>
      <c r="D12" s="101"/>
    </row>
    <row r="13" spans="2:4" ht="15.75">
      <c r="B13" s="54" t="s">
        <v>983</v>
      </c>
      <c r="C13" s="54" t="s">
        <v>1405</v>
      </c>
      <c r="D13" s="101"/>
    </row>
    <row r="14" spans="2:4" ht="15.75">
      <c r="B14" s="54" t="s">
        <v>1024</v>
      </c>
      <c r="C14" s="54" t="s">
        <v>1407</v>
      </c>
      <c r="D14" s="101"/>
    </row>
    <row r="15" spans="2:4" ht="15.75">
      <c r="B15" s="54" t="s">
        <v>1202</v>
      </c>
      <c r="C15" s="54" t="s">
        <v>1409</v>
      </c>
      <c r="D15" s="101"/>
    </row>
    <row r="16" spans="2:4" ht="15.75">
      <c r="B16" s="54" t="s">
        <v>1342</v>
      </c>
      <c r="C16" s="54" t="s">
        <v>1411</v>
      </c>
      <c r="D16" s="101"/>
    </row>
    <row r="17" spans="2:4" ht="15.75">
      <c r="B17" s="54" t="s">
        <v>1344</v>
      </c>
      <c r="C17" s="54" t="s">
        <v>1413</v>
      </c>
      <c r="D17" s="101"/>
    </row>
    <row r="18" spans="2:4" ht="15.75">
      <c r="B18" s="54" t="s">
        <v>1346</v>
      </c>
      <c r="C18" s="54" t="s">
        <v>1415</v>
      </c>
      <c r="D18" s="101"/>
    </row>
    <row r="19" spans="2:4" ht="15.75">
      <c r="B19" s="54" t="s">
        <v>1417</v>
      </c>
      <c r="C19" s="54" t="s">
        <v>1629</v>
      </c>
      <c r="D19" s="101"/>
    </row>
    <row r="20" spans="2:4" ht="15.75">
      <c r="B20" s="54" t="s">
        <v>1419</v>
      </c>
      <c r="C20" s="54" t="s">
        <v>1420</v>
      </c>
      <c r="D20" s="101"/>
    </row>
    <row r="21" spans="2:4" ht="15.75">
      <c r="B21" s="54" t="s">
        <v>1422</v>
      </c>
      <c r="C21" s="54" t="s">
        <v>52</v>
      </c>
      <c r="D21" s="52">
        <f>SUM(D22:D28)</f>
        <v>0</v>
      </c>
    </row>
    <row r="22" spans="1:4" ht="15.75">
      <c r="A22" s="98"/>
      <c r="B22" s="54" t="s">
        <v>1424</v>
      </c>
      <c r="C22" s="99" t="s">
        <v>113</v>
      </c>
      <c r="D22" s="101"/>
    </row>
    <row r="23" spans="1:4" ht="15.75">
      <c r="A23" s="100"/>
      <c r="B23" s="54" t="s">
        <v>1426</v>
      </c>
      <c r="C23" s="99" t="s">
        <v>114</v>
      </c>
      <c r="D23" s="101"/>
    </row>
    <row r="24" spans="1:4" ht="15.75">
      <c r="A24" s="100"/>
      <c r="B24" s="54" t="s">
        <v>1428</v>
      </c>
      <c r="C24" s="99" t="s">
        <v>115</v>
      </c>
      <c r="D24" s="101"/>
    </row>
    <row r="25" spans="1:4" ht="15.75">
      <c r="A25" s="100"/>
      <c r="B25" s="54" t="s">
        <v>1430</v>
      </c>
      <c r="C25" s="99" t="s">
        <v>116</v>
      </c>
      <c r="D25" s="101"/>
    </row>
    <row r="26" spans="1:4" ht="15.75">
      <c r="A26" s="100"/>
      <c r="B26" s="54" t="s">
        <v>1432</v>
      </c>
      <c r="C26" s="99" t="s">
        <v>117</v>
      </c>
      <c r="D26" s="101"/>
    </row>
    <row r="27" spans="1:4" ht="15.75">
      <c r="A27" s="100"/>
      <c r="B27" s="54" t="s">
        <v>1434</v>
      </c>
      <c r="C27" s="99" t="s">
        <v>118</v>
      </c>
      <c r="D27" s="101"/>
    </row>
    <row r="28" spans="1:4" ht="15.75">
      <c r="A28" s="100"/>
      <c r="B28" s="54" t="s">
        <v>1436</v>
      </c>
      <c r="C28" s="99" t="s">
        <v>119</v>
      </c>
      <c r="D28" s="101"/>
    </row>
    <row r="29" spans="1:4" ht="15.75">
      <c r="A29" s="100"/>
      <c r="B29" s="54" t="s">
        <v>1438</v>
      </c>
      <c r="C29" s="54" t="s">
        <v>1439</v>
      </c>
      <c r="D29" s="101"/>
    </row>
    <row r="30" spans="2:4" ht="15.75">
      <c r="B30" s="54" t="s">
        <v>1441</v>
      </c>
      <c r="C30" s="54" t="s">
        <v>112</v>
      </c>
      <c r="D30" s="52">
        <f>SUM(D31:D33)</f>
        <v>0</v>
      </c>
    </row>
    <row r="31" spans="2:4" ht="15.75">
      <c r="B31" s="54" t="s">
        <v>1443</v>
      </c>
      <c r="C31" s="99" t="s">
        <v>120</v>
      </c>
      <c r="D31" s="101"/>
    </row>
    <row r="32" spans="2:4" ht="15.75">
      <c r="B32" s="54" t="s">
        <v>1445</v>
      </c>
      <c r="C32" s="99" t="s">
        <v>121</v>
      </c>
      <c r="D32" s="101"/>
    </row>
    <row r="33" spans="2:4" ht="15.75">
      <c r="B33" s="54" t="s">
        <v>1447</v>
      </c>
      <c r="C33" s="99" t="s">
        <v>119</v>
      </c>
      <c r="D33" s="101"/>
    </row>
    <row r="34" spans="2:4" ht="15.75">
      <c r="B34" s="54" t="s">
        <v>1449</v>
      </c>
      <c r="C34" s="54" t="s">
        <v>1450</v>
      </c>
      <c r="D34" s="101"/>
    </row>
    <row r="35" spans="2:4" ht="15.75">
      <c r="B35" s="54" t="s">
        <v>1452</v>
      </c>
      <c r="C35" s="54" t="s">
        <v>1453</v>
      </c>
      <c r="D35" s="101"/>
    </row>
    <row r="36" spans="2:4" ht="15.75">
      <c r="B36" s="54" t="s">
        <v>1455</v>
      </c>
      <c r="C36" s="54" t="s">
        <v>1456</v>
      </c>
      <c r="D36" s="101"/>
    </row>
    <row r="37" spans="2:4" ht="15.75">
      <c r="B37" s="54" t="s">
        <v>1458</v>
      </c>
      <c r="C37" s="54" t="s">
        <v>1459</v>
      </c>
      <c r="D37" s="101"/>
    </row>
    <row r="38" spans="2:4" ht="15.75">
      <c r="B38" s="54" t="s">
        <v>1461</v>
      </c>
      <c r="C38" s="54" t="s">
        <v>1462</v>
      </c>
      <c r="D38" s="101"/>
    </row>
    <row r="39" spans="2:4" ht="15.75">
      <c r="B39" s="54" t="s">
        <v>1464</v>
      </c>
      <c r="C39" s="54" t="s">
        <v>1465</v>
      </c>
      <c r="D39" s="101"/>
    </row>
    <row r="40" spans="2:4" ht="15.75">
      <c r="B40" s="54" t="s">
        <v>1467</v>
      </c>
      <c r="C40" s="54" t="s">
        <v>1468</v>
      </c>
      <c r="D40" s="101"/>
    </row>
    <row r="41" spans="2:4" ht="15.75">
      <c r="B41" s="54" t="s">
        <v>1470</v>
      </c>
      <c r="C41" s="54" t="s">
        <v>1471</v>
      </c>
      <c r="D41" s="101"/>
    </row>
    <row r="42" spans="2:4" ht="15.75">
      <c r="B42" s="54" t="s">
        <v>1473</v>
      </c>
      <c r="C42" s="54" t="s">
        <v>1474</v>
      </c>
      <c r="D42" s="101"/>
    </row>
    <row r="43" spans="2:4" ht="15.75">
      <c r="B43" s="54" t="s">
        <v>1476</v>
      </c>
      <c r="C43" s="54" t="s">
        <v>1477</v>
      </c>
      <c r="D43" s="101"/>
    </row>
    <row r="44" spans="2:4" ht="15.75">
      <c r="B44" s="54" t="s">
        <v>1479</v>
      </c>
      <c r="C44" s="54" t="s">
        <v>1480</v>
      </c>
      <c r="D44" s="101"/>
    </row>
    <row r="45" spans="2:4" ht="15.75">
      <c r="B45" s="54" t="s">
        <v>1482</v>
      </c>
      <c r="C45" s="54" t="s">
        <v>1483</v>
      </c>
      <c r="D45" s="101"/>
    </row>
    <row r="46" spans="2:4" ht="15.75">
      <c r="B46" s="54" t="s">
        <v>1485</v>
      </c>
      <c r="C46" s="54" t="s">
        <v>1486</v>
      </c>
      <c r="D46" s="101"/>
    </row>
    <row r="47" spans="2:4" ht="15.75">
      <c r="B47" s="54" t="s">
        <v>1488</v>
      </c>
      <c r="C47" s="54" t="s">
        <v>1489</v>
      </c>
      <c r="D47" s="101"/>
    </row>
    <row r="48" spans="2:4" ht="15.75">
      <c r="B48" s="54" t="s">
        <v>1491</v>
      </c>
      <c r="C48" s="54" t="s">
        <v>1492</v>
      </c>
      <c r="D48" s="101"/>
    </row>
    <row r="49" spans="2:4" ht="15.75">
      <c r="B49" s="54" t="s">
        <v>1494</v>
      </c>
      <c r="C49" s="54" t="s">
        <v>1495</v>
      </c>
      <c r="D49" s="101"/>
    </row>
    <row r="50" spans="2:4" ht="15.75">
      <c r="B50" s="54" t="s">
        <v>1497</v>
      </c>
      <c r="C50" s="54" t="s">
        <v>1498</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8" operator="equal" stopIfTrue="1">
      <formula>""</formula>
    </cfRule>
  </conditionalFormatting>
  <conditionalFormatting sqref="A22:A29">
    <cfRule type="expression" priority="6" dxfId="119" stopIfTrue="1">
      <formula>OR(#REF!&gt;0,#REF!&lt;0)</formula>
    </cfRule>
  </conditionalFormatting>
  <conditionalFormatting sqref="D12">
    <cfRule type="expression" priority="7" dxfId="115" stopIfTrue="1">
      <formula>#REF!&lt;&gt;$G12</formula>
    </cfRule>
  </conditionalFormatting>
  <conditionalFormatting sqref="D10:D11">
    <cfRule type="expression" priority="11" dxfId="115"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6" t="str">
        <f>"APLICATIVO DE INFORMAÇÕES MUNICIPAIS ESTRUTURADAS "&amp;BDValores!E2&amp;" - PRESTAÇÃO DE CONTAS DO PREFEITO MUNICIPAL"</f>
        <v>APLICATIVO DE INFORMAÇÕES MUNICIPAIS ESTRUTURADAS 2015 - PRESTAÇÃO DE CONTAS DO PREFEITO MUNICIPAL</v>
      </c>
      <c r="C2" s="216"/>
      <c r="D2" s="216"/>
      <c r="E2" s="9"/>
      <c r="F2" s="9"/>
    </row>
    <row r="3" spans="2:6" s="10" customFormat="1" ht="18.75">
      <c r="B3" s="230" t="str">
        <f>IF(SUM!$G$3="","",IF(SUM!$G$3="RECIFE","CIDADE DO RECIFE","MUNICÍPIO DE "&amp;UPPER(SUM!G3)))</f>
        <v>MUNICÍPIO DE ILHA DE ITAMARACÁ</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0</v>
      </c>
    </row>
    <row r="11" spans="2:5" ht="15.75">
      <c r="B11" s="55" t="s">
        <v>2389</v>
      </c>
      <c r="C11" s="58" t="s">
        <v>938</v>
      </c>
      <c r="D11" s="57">
        <f>SUM(D12:D20)</f>
        <v>0</v>
      </c>
      <c r="E11" s="53">
        <f>IF(D11="",1,0)</f>
        <v>0</v>
      </c>
    </row>
    <row r="12" spans="2:5" ht="15.75">
      <c r="B12" s="59" t="s">
        <v>2391</v>
      </c>
      <c r="C12" s="60" t="s">
        <v>394</v>
      </c>
      <c r="D12" s="40"/>
      <c r="E12" s="53">
        <f aca="true" t="shared" si="0" ref="E12:E29">IF(D12="",1,0)</f>
        <v>1</v>
      </c>
    </row>
    <row r="13" spans="2:5" ht="15.75">
      <c r="B13" s="59" t="s">
        <v>2392</v>
      </c>
      <c r="C13" s="60" t="s">
        <v>395</v>
      </c>
      <c r="D13" s="40"/>
      <c r="E13" s="53">
        <f t="shared" si="0"/>
        <v>1</v>
      </c>
    </row>
    <row r="14" spans="2:5" ht="15.75">
      <c r="B14" s="59" t="s">
        <v>2393</v>
      </c>
      <c r="C14" s="60" t="s">
        <v>945</v>
      </c>
      <c r="D14" s="40"/>
      <c r="E14" s="53">
        <f t="shared" si="0"/>
        <v>1</v>
      </c>
    </row>
    <row r="15" spans="2:5" ht="15.75">
      <c r="B15" s="59" t="s">
        <v>2394</v>
      </c>
      <c r="C15" s="60" t="s">
        <v>948</v>
      </c>
      <c r="D15" s="40"/>
      <c r="E15" s="53">
        <f t="shared" si="0"/>
        <v>1</v>
      </c>
    </row>
    <row r="16" spans="2:5" ht="15.75">
      <c r="B16" s="59" t="s">
        <v>2395</v>
      </c>
      <c r="C16" s="60" t="s">
        <v>951</v>
      </c>
      <c r="D16" s="40"/>
      <c r="E16" s="53">
        <f t="shared" si="0"/>
        <v>1</v>
      </c>
    </row>
    <row r="17" spans="2:5" ht="15.75">
      <c r="B17" s="59" t="s">
        <v>2396</v>
      </c>
      <c r="C17" s="60" t="s">
        <v>397</v>
      </c>
      <c r="D17" s="40"/>
      <c r="E17" s="53">
        <f t="shared" si="0"/>
        <v>1</v>
      </c>
    </row>
    <row r="18" spans="2:5" ht="15.75">
      <c r="B18" s="59" t="s">
        <v>2397</v>
      </c>
      <c r="C18" s="60" t="s">
        <v>396</v>
      </c>
      <c r="D18" s="40"/>
      <c r="E18" s="53">
        <f t="shared" si="0"/>
        <v>1</v>
      </c>
    </row>
    <row r="19" spans="2:5" ht="15.75">
      <c r="B19" s="59" t="s">
        <v>2398</v>
      </c>
      <c r="C19" s="60" t="s">
        <v>958</v>
      </c>
      <c r="D19" s="40"/>
      <c r="E19" s="53">
        <f t="shared" si="0"/>
        <v>1</v>
      </c>
    </row>
    <row r="20" spans="2:10" ht="15.75">
      <c r="B20" s="59" t="s">
        <v>2399</v>
      </c>
      <c r="C20" s="60" t="s">
        <v>961</v>
      </c>
      <c r="D20" s="61">
        <f>SUM(D21:D30)</f>
        <v>0</v>
      </c>
      <c r="E20" s="53">
        <f t="shared" si="0"/>
        <v>0</v>
      </c>
      <c r="F20" s="62">
        <f>IF(AND(AND(D20&lt;&gt;"",D20&lt;&gt;0),C20=""),1,0)</f>
        <v>0</v>
      </c>
      <c r="J20" s="21"/>
    </row>
    <row r="21" spans="2:10" ht="15.75">
      <c r="B21" s="59" t="s">
        <v>2400</v>
      </c>
      <c r="C21" s="68"/>
      <c r="D21" s="40"/>
      <c r="E21" s="53">
        <f t="shared" si="0"/>
        <v>1</v>
      </c>
      <c r="F21" s="62">
        <f aca="true" t="shared" si="1" ref="F21:F29">IF(AND(AND(D21&lt;&gt;"",D21&lt;&gt;0),C21=""),1,0)</f>
        <v>0</v>
      </c>
      <c r="J21" s="21"/>
    </row>
    <row r="22" spans="2:10" ht="15.75">
      <c r="B22" s="59" t="s">
        <v>2401</v>
      </c>
      <c r="C22" s="68"/>
      <c r="D22" s="40"/>
      <c r="E22" s="53">
        <f t="shared" si="0"/>
        <v>1</v>
      </c>
      <c r="F22" s="62">
        <f t="shared" si="1"/>
        <v>0</v>
      </c>
      <c r="J22" s="21"/>
    </row>
    <row r="23" spans="2:10" ht="15.75">
      <c r="B23" s="59" t="s">
        <v>2402</v>
      </c>
      <c r="C23" s="68"/>
      <c r="D23" s="40"/>
      <c r="E23" s="53">
        <f t="shared" si="0"/>
        <v>1</v>
      </c>
      <c r="F23" s="62">
        <f t="shared" si="1"/>
        <v>0</v>
      </c>
      <c r="J23" s="21"/>
    </row>
    <row r="24" spans="2:10" ht="15.75">
      <c r="B24" s="59" t="s">
        <v>2403</v>
      </c>
      <c r="C24" s="68"/>
      <c r="D24" s="40"/>
      <c r="E24" s="53">
        <f t="shared" si="0"/>
        <v>1</v>
      </c>
      <c r="F24" s="62">
        <f t="shared" si="1"/>
        <v>0</v>
      </c>
      <c r="J24" s="21"/>
    </row>
    <row r="25" spans="2:10" ht="15.75">
      <c r="B25" s="59" t="s">
        <v>2404</v>
      </c>
      <c r="C25" s="68"/>
      <c r="D25" s="40"/>
      <c r="E25" s="53">
        <f t="shared" si="0"/>
        <v>1</v>
      </c>
      <c r="F25" s="62">
        <f t="shared" si="1"/>
        <v>0</v>
      </c>
      <c r="J25" s="21"/>
    </row>
    <row r="26" spans="2:10" ht="15.75">
      <c r="B26" s="59" t="s">
        <v>2405</v>
      </c>
      <c r="C26" s="68"/>
      <c r="D26" s="40"/>
      <c r="E26" s="53">
        <f t="shared" si="0"/>
        <v>1</v>
      </c>
      <c r="F26" s="62">
        <f t="shared" si="1"/>
        <v>0</v>
      </c>
      <c r="J26" s="21"/>
    </row>
    <row r="27" spans="2:10" ht="15.75">
      <c r="B27" s="59" t="s">
        <v>2406</v>
      </c>
      <c r="C27" s="68"/>
      <c r="D27" s="40"/>
      <c r="E27" s="53">
        <f t="shared" si="0"/>
        <v>1</v>
      </c>
      <c r="F27" s="62">
        <f t="shared" si="1"/>
        <v>0</v>
      </c>
      <c r="J27" s="21"/>
    </row>
    <row r="28" spans="2:10" ht="15.75">
      <c r="B28" s="59" t="s">
        <v>2407</v>
      </c>
      <c r="C28" s="68"/>
      <c r="D28" s="40"/>
      <c r="E28" s="53">
        <f t="shared" si="0"/>
        <v>1</v>
      </c>
      <c r="F28" s="62">
        <f t="shared" si="1"/>
        <v>0</v>
      </c>
      <c r="J28" s="21"/>
    </row>
    <row r="29" spans="2:10" ht="15.75">
      <c r="B29" s="59" t="s">
        <v>2408</v>
      </c>
      <c r="C29" s="68"/>
      <c r="D29" s="40"/>
      <c r="E29" s="53">
        <f t="shared" si="0"/>
        <v>1</v>
      </c>
      <c r="F29" s="62">
        <f t="shared" si="1"/>
        <v>0</v>
      </c>
      <c r="J29" s="21"/>
    </row>
    <row r="30" spans="2:4" ht="15.75">
      <c r="B30" s="59" t="s">
        <v>2409</v>
      </c>
      <c r="C30" s="68"/>
      <c r="D30" s="40"/>
    </row>
    <row r="31" spans="2:4" ht="15.75">
      <c r="B31" s="55" t="s">
        <v>2390</v>
      </c>
      <c r="C31" s="58" t="s">
        <v>984</v>
      </c>
      <c r="D31" s="57">
        <f>SUM(D32:D38)</f>
        <v>0</v>
      </c>
    </row>
    <row r="32" spans="2:4" ht="15.75">
      <c r="B32" s="59" t="s">
        <v>2410</v>
      </c>
      <c r="C32" s="60" t="s">
        <v>987</v>
      </c>
      <c r="D32" s="40"/>
    </row>
    <row r="33" spans="2:5" ht="15.75">
      <c r="B33" s="59" t="s">
        <v>2411</v>
      </c>
      <c r="C33" s="60" t="s">
        <v>58</v>
      </c>
      <c r="D33" s="40"/>
      <c r="E33" s="53">
        <f aca="true" t="shared" si="2" ref="E33:E39">IF(D33="",1,0)</f>
        <v>1</v>
      </c>
    </row>
    <row r="34" spans="2:5" ht="15.75">
      <c r="B34" s="59" t="s">
        <v>2412</v>
      </c>
      <c r="C34" s="60" t="s">
        <v>467</v>
      </c>
      <c r="D34" s="40"/>
      <c r="E34" s="53">
        <f t="shared" si="2"/>
        <v>1</v>
      </c>
    </row>
    <row r="35" spans="2:5" ht="15.75">
      <c r="B35" s="59" t="s">
        <v>2413</v>
      </c>
      <c r="C35" s="60" t="s">
        <v>395</v>
      </c>
      <c r="D35" s="40"/>
      <c r="E35" s="53">
        <f t="shared" si="2"/>
        <v>1</v>
      </c>
    </row>
    <row r="36" spans="2:5" ht="15.75">
      <c r="B36" s="59" t="s">
        <v>2414</v>
      </c>
      <c r="C36" s="60" t="s">
        <v>996</v>
      </c>
      <c r="D36" s="40"/>
      <c r="E36" s="53">
        <f t="shared" si="2"/>
        <v>1</v>
      </c>
    </row>
    <row r="37" spans="2:5" ht="15.75">
      <c r="B37" s="59" t="s">
        <v>2415</v>
      </c>
      <c r="C37" s="60" t="s">
        <v>999</v>
      </c>
      <c r="D37" s="40"/>
      <c r="E37" s="53">
        <f t="shared" si="2"/>
        <v>1</v>
      </c>
    </row>
    <row r="38" spans="2:5" ht="15.75">
      <c r="B38" s="59" t="s">
        <v>2416</v>
      </c>
      <c r="C38" s="60" t="s">
        <v>1002</v>
      </c>
      <c r="D38" s="61">
        <f>SUM(D39:D48)</f>
        <v>0</v>
      </c>
      <c r="E38" s="53">
        <f t="shared" si="2"/>
        <v>0</v>
      </c>
    </row>
    <row r="39" spans="2:5" ht="15.75">
      <c r="B39" s="59" t="s">
        <v>2417</v>
      </c>
      <c r="C39" s="68"/>
      <c r="D39" s="40"/>
      <c r="E39" s="53">
        <f t="shared" si="2"/>
        <v>1</v>
      </c>
    </row>
    <row r="40" spans="2:10" ht="15.75">
      <c r="B40" s="59" t="s">
        <v>2418</v>
      </c>
      <c r="C40" s="68"/>
      <c r="D40" s="40"/>
      <c r="E40" s="53">
        <f aca="true" t="shared" si="3" ref="E40:E49">IF(D40="",1,0)</f>
        <v>1</v>
      </c>
      <c r="F40" s="62">
        <f>IF(AND(AND(D40&lt;&gt;"",D40&lt;&gt;0),C40=""),1,0)</f>
        <v>0</v>
      </c>
      <c r="J40" s="21"/>
    </row>
    <row r="41" spans="2:10" ht="15.75">
      <c r="B41" s="59" t="s">
        <v>2419</v>
      </c>
      <c r="C41" s="68"/>
      <c r="D41" s="40"/>
      <c r="E41" s="53">
        <f t="shared" si="3"/>
        <v>1</v>
      </c>
      <c r="F41" s="62">
        <f aca="true" t="shared" si="4" ref="F41:F49">IF(AND(AND(D41&lt;&gt;"",D41&lt;&gt;0),C41=""),1,0)</f>
        <v>0</v>
      </c>
      <c r="J41" s="21"/>
    </row>
    <row r="42" spans="2:10" ht="15.75">
      <c r="B42" s="59" t="s">
        <v>2420</v>
      </c>
      <c r="C42" s="68"/>
      <c r="D42" s="40"/>
      <c r="E42" s="53">
        <f t="shared" si="3"/>
        <v>1</v>
      </c>
      <c r="F42" s="62">
        <f t="shared" si="4"/>
        <v>0</v>
      </c>
      <c r="J42" s="21"/>
    </row>
    <row r="43" spans="2:10" ht="15.75">
      <c r="B43" s="59" t="s">
        <v>2421</v>
      </c>
      <c r="C43" s="68"/>
      <c r="D43" s="40"/>
      <c r="E43" s="53">
        <f t="shared" si="3"/>
        <v>1</v>
      </c>
      <c r="F43" s="62">
        <f t="shared" si="4"/>
        <v>0</v>
      </c>
      <c r="J43" s="21"/>
    </row>
    <row r="44" spans="2:10" ht="15.75">
      <c r="B44" s="59" t="s">
        <v>2422</v>
      </c>
      <c r="C44" s="68"/>
      <c r="D44" s="40"/>
      <c r="E44" s="53">
        <f t="shared" si="3"/>
        <v>1</v>
      </c>
      <c r="F44" s="62">
        <f t="shared" si="4"/>
        <v>0</v>
      </c>
      <c r="J44" s="21"/>
    </row>
    <row r="45" spans="2:10" ht="15.75">
      <c r="B45" s="59" t="s">
        <v>2423</v>
      </c>
      <c r="C45" s="68"/>
      <c r="D45" s="40"/>
      <c r="E45" s="53">
        <f t="shared" si="3"/>
        <v>1</v>
      </c>
      <c r="F45" s="62">
        <f t="shared" si="4"/>
        <v>0</v>
      </c>
      <c r="J45" s="21"/>
    </row>
    <row r="46" spans="2:10" ht="15.75">
      <c r="B46" s="59" t="s">
        <v>2424</v>
      </c>
      <c r="C46" s="68"/>
      <c r="D46" s="40"/>
      <c r="E46" s="53">
        <f t="shared" si="3"/>
        <v>1</v>
      </c>
      <c r="F46" s="62">
        <f t="shared" si="4"/>
        <v>0</v>
      </c>
      <c r="J46" s="21"/>
    </row>
    <row r="47" spans="2:10" ht="15.75">
      <c r="B47" s="59" t="s">
        <v>2425</v>
      </c>
      <c r="C47" s="68"/>
      <c r="D47" s="40"/>
      <c r="E47" s="53">
        <f t="shared" si="3"/>
        <v>1</v>
      </c>
      <c r="F47" s="62">
        <f t="shared" si="4"/>
        <v>0</v>
      </c>
      <c r="J47" s="21"/>
    </row>
    <row r="48" spans="2:10" ht="15.75">
      <c r="B48" s="59" t="s">
        <v>2426</v>
      </c>
      <c r="C48" s="68"/>
      <c r="D48" s="40"/>
      <c r="E48" s="53">
        <f t="shared" si="3"/>
        <v>1</v>
      </c>
      <c r="F48" s="62">
        <f t="shared" si="4"/>
        <v>0</v>
      </c>
      <c r="J48" s="21"/>
    </row>
    <row r="49" spans="2:10" ht="15.75">
      <c r="B49" s="55" t="s">
        <v>2427</v>
      </c>
      <c r="C49" s="58" t="s">
        <v>1025</v>
      </c>
      <c r="D49" s="45"/>
      <c r="E49" s="53">
        <f t="shared" si="3"/>
        <v>1</v>
      </c>
      <c r="F49" s="62">
        <f t="shared" si="4"/>
        <v>0</v>
      </c>
      <c r="J49" s="21"/>
    </row>
    <row r="50" spans="2:4" ht="15.75">
      <c r="B50" s="55" t="s">
        <v>1027</v>
      </c>
      <c r="C50" s="56" t="s">
        <v>1028</v>
      </c>
      <c r="D50" s="57">
        <f>SUM(D51:D55)</f>
        <v>0</v>
      </c>
    </row>
    <row r="51" spans="2:4" ht="15.75">
      <c r="B51" s="59" t="s">
        <v>2428</v>
      </c>
      <c r="C51" s="60" t="s">
        <v>111</v>
      </c>
      <c r="D51" s="40"/>
    </row>
    <row r="52" spans="2:5" ht="15.75">
      <c r="B52" s="59" t="s">
        <v>2429</v>
      </c>
      <c r="C52" s="60" t="s">
        <v>1033</v>
      </c>
      <c r="D52" s="40"/>
      <c r="E52" s="53">
        <f>IF(D52="",1,0)</f>
        <v>1</v>
      </c>
    </row>
    <row r="53" spans="2:4" ht="15.75">
      <c r="B53" s="59" t="s">
        <v>2430</v>
      </c>
      <c r="C53" s="60" t="s">
        <v>1036</v>
      </c>
      <c r="D53" s="40"/>
    </row>
    <row r="54" spans="2:5" ht="15.75">
      <c r="B54" s="59" t="s">
        <v>2431</v>
      </c>
      <c r="C54" s="60" t="s">
        <v>1039</v>
      </c>
      <c r="D54" s="40"/>
      <c r="E54" s="53">
        <f>IF(D54="",1,0)</f>
        <v>1</v>
      </c>
    </row>
    <row r="55" spans="2:5" ht="15.75">
      <c r="B55" s="59" t="s">
        <v>2432</v>
      </c>
      <c r="C55" s="60" t="s">
        <v>1569</v>
      </c>
      <c r="D55" s="61">
        <f>SUM(D56:D65)</f>
        <v>0</v>
      </c>
      <c r="E55" s="53">
        <f>IF(D55="",1,0)</f>
        <v>0</v>
      </c>
    </row>
    <row r="56" spans="2:5" ht="15.75">
      <c r="B56" s="59" t="s">
        <v>2433</v>
      </c>
      <c r="C56" s="68"/>
      <c r="D56" s="40"/>
      <c r="E56" s="53">
        <f>IF(D56="",1,0)</f>
        <v>1</v>
      </c>
    </row>
    <row r="57" spans="2:4" ht="15.75">
      <c r="B57" s="59" t="s">
        <v>2434</v>
      </c>
      <c r="C57" s="68"/>
      <c r="D57" s="40"/>
    </row>
    <row r="58" spans="2:10" ht="15.75">
      <c r="B58" s="59" t="s">
        <v>2435</v>
      </c>
      <c r="C58" s="68"/>
      <c r="D58" s="40"/>
      <c r="E58" s="53">
        <f aca="true" t="shared" si="5" ref="E58:E66">IF(D58="",1,0)</f>
        <v>1</v>
      </c>
      <c r="F58" s="62">
        <f>IF(AND(AND(D58&lt;&gt;"",D58&lt;&gt;0),C58=""),1,0)</f>
        <v>0</v>
      </c>
      <c r="J58" s="21"/>
    </row>
    <row r="59" spans="2:10" ht="15.75">
      <c r="B59" s="59" t="s">
        <v>2436</v>
      </c>
      <c r="C59" s="68"/>
      <c r="D59" s="40"/>
      <c r="E59" s="53">
        <f t="shared" si="5"/>
        <v>1</v>
      </c>
      <c r="F59" s="62">
        <f aca="true" t="shared" si="6" ref="F59:F66">IF(AND(AND(D59&lt;&gt;"",D59&lt;&gt;0),C59=""),1,0)</f>
        <v>0</v>
      </c>
      <c r="J59" s="21"/>
    </row>
    <row r="60" spans="2:10" ht="15.75">
      <c r="B60" s="59" t="s">
        <v>2437</v>
      </c>
      <c r="C60" s="68"/>
      <c r="D60" s="40"/>
      <c r="E60" s="53">
        <f t="shared" si="5"/>
        <v>1</v>
      </c>
      <c r="F60" s="62">
        <f t="shared" si="6"/>
        <v>0</v>
      </c>
      <c r="J60" s="21"/>
    </row>
    <row r="61" spans="2:10" ht="15.75">
      <c r="B61" s="59" t="s">
        <v>2438</v>
      </c>
      <c r="C61" s="68"/>
      <c r="D61" s="40"/>
      <c r="E61" s="53">
        <f t="shared" si="5"/>
        <v>1</v>
      </c>
      <c r="F61" s="62">
        <f t="shared" si="6"/>
        <v>0</v>
      </c>
      <c r="J61" s="21"/>
    </row>
    <row r="62" spans="2:10" ht="15.75">
      <c r="B62" s="59" t="s">
        <v>2439</v>
      </c>
      <c r="C62" s="68"/>
      <c r="D62" s="40"/>
      <c r="E62" s="53">
        <f t="shared" si="5"/>
        <v>1</v>
      </c>
      <c r="F62" s="62">
        <f t="shared" si="6"/>
        <v>0</v>
      </c>
      <c r="J62" s="21"/>
    </row>
    <row r="63" spans="2:10" ht="15.75">
      <c r="B63" s="59" t="s">
        <v>2440</v>
      </c>
      <c r="C63" s="68"/>
      <c r="D63" s="40"/>
      <c r="E63" s="53">
        <f t="shared" si="5"/>
        <v>1</v>
      </c>
      <c r="F63" s="62">
        <f t="shared" si="6"/>
        <v>0</v>
      </c>
      <c r="J63" s="21"/>
    </row>
    <row r="64" spans="2:10" ht="15.75">
      <c r="B64" s="59" t="s">
        <v>2441</v>
      </c>
      <c r="C64" s="68"/>
      <c r="D64" s="40"/>
      <c r="E64" s="53">
        <f t="shared" si="5"/>
        <v>1</v>
      </c>
      <c r="F64" s="62">
        <f t="shared" si="6"/>
        <v>0</v>
      </c>
      <c r="J64" s="21"/>
    </row>
    <row r="65" spans="2:10" ht="15.75">
      <c r="B65" s="59" t="s">
        <v>2442</v>
      </c>
      <c r="C65" s="68"/>
      <c r="D65" s="40"/>
      <c r="E65" s="53">
        <f t="shared" si="5"/>
        <v>1</v>
      </c>
      <c r="F65" s="62">
        <f t="shared" si="6"/>
        <v>0</v>
      </c>
      <c r="J65" s="21"/>
    </row>
    <row r="66" spans="2:10" ht="15.75">
      <c r="B66" s="55" t="s">
        <v>1063</v>
      </c>
      <c r="C66" s="56" t="s">
        <v>1885</v>
      </c>
      <c r="D66" s="57">
        <f>D10-D50</f>
        <v>0</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15" stopIfTrue="1">
      <formula>$F9&lt;&gt;$I9</formula>
    </cfRule>
  </conditionalFormatting>
  <conditionalFormatting sqref="J20:J29">
    <cfRule type="expression" priority="3" dxfId="115" stopIfTrue="1">
      <formula>AND(#REF!&lt;&gt;"x",J20&lt;&gt;T20)</formula>
    </cfRule>
  </conditionalFormatting>
  <conditionalFormatting sqref="J40:J49">
    <cfRule type="expression" priority="4" dxfId="115" stopIfTrue="1">
      <formula>AND(#REF!&lt;&gt;"x",J40&lt;&gt;T30)</formula>
    </cfRule>
  </conditionalFormatting>
  <conditionalFormatting sqref="J58:J66">
    <cfRule type="expression" priority="5" dxfId="115" stopIfTrue="1">
      <formula>AND(#REF!&lt;&gt;"x",J58&lt;&gt;T40)</formula>
    </cfRule>
  </conditionalFormatting>
  <conditionalFormatting sqref="D101 C21:C30 C32:C48 C50:C66 C58:D66 D10:D30 D32:D49 D51:D65">
    <cfRule type="cellIs" priority="6" dxfId="118" operator="equal" stopIfTrue="1">
      <formula>""</formula>
    </cfRule>
  </conditionalFormatting>
  <conditionalFormatting sqref="C101">
    <cfRule type="cellIs" priority="7" dxfId="118" operator="equal" stopIfTrue="1">
      <formula>""</formula>
    </cfRule>
  </conditionalFormatting>
  <conditionalFormatting sqref="B10:B66">
    <cfRule type="expression" priority="8" dxfId="119" stopIfTrue="1">
      <formula>OR(#REF!&gt;0,#REF!&lt;0)</formula>
    </cfRule>
  </conditionalFormatting>
  <conditionalFormatting sqref="D30">
    <cfRule type="cellIs" priority="1" dxfId="118"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Manoel</cp:lastModifiedBy>
  <cp:lastPrinted>2016-03-02T12:44:26Z</cp:lastPrinted>
  <dcterms:created xsi:type="dcterms:W3CDTF">2010-03-02T11:44:00Z</dcterms:created>
  <dcterms:modified xsi:type="dcterms:W3CDTF">2016-03-31T17:40:44Z</dcterms:modified>
  <cp:category/>
  <cp:version/>
  <cp:contentType/>
  <cp:contentStatus/>
</cp:coreProperties>
</file>